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0B805AD9-B2CA-4255-997C-7234FE8846F4}" xr6:coauthVersionLast="47" xr6:coauthVersionMax="47" xr10:uidLastSave="{00000000-0000-0000-0000-000000000000}"/>
  <bookViews>
    <workbookView xWindow="-120" yWindow="-120" windowWidth="29040" windowHeight="15840" tabRatio="751" activeTab="5" xr2:uid="{00000000-000D-0000-FFFF-FFFF00000000}"/>
  </bookViews>
  <sheets>
    <sheet name="Instrucciones" sheetId="7" r:id="rId1"/>
    <sheet name="Clientes" sheetId="1" r:id="rId2"/>
    <sheet name="Tipo de Trabajos" sheetId="6" r:id="rId3"/>
    <sheet name="Trabajos " sheetId="2" r:id="rId4"/>
    <sheet name="Estado de trabajos" sheetId="4" r:id="rId5"/>
    <sheet name="Estado de cobranzas" sheetId="5" r:id="rId6"/>
  </sheets>
  <externalReferences>
    <externalReference r:id="rId7"/>
    <externalReference r:id="rId8"/>
  </externalReferences>
  <definedNames>
    <definedName name="_xlnm._FilterDatabase" localSheetId="4" hidden="1">'Estado de trabajos'!$B$18:$F$18</definedName>
    <definedName name="_xlnm._FilterDatabase" localSheetId="3" hidden="1">'Trabajos '!$B$3:$Q$3</definedName>
    <definedName name="Cantidad_">'Trabajos '!$H$4:$H$92</definedName>
    <definedName name="cliente">Clientes!$B$4:$B$30</definedName>
    <definedName name="Clientes">OFFSET([1]Clientes!$B$6,0,0,COUNTA([1]Clientes!$B:$B)-1)</definedName>
    <definedName name="Codigos">OFFSET('[1]Productos en Alquiler'!$B$5,0,0,COUNTA('[1]Productos en Alquiler'!$B:$B)-1)</definedName>
    <definedName name="Estado" localSheetId="0">No Comenzado, En proceso, Terminado</definedName>
    <definedName name="Estado" localSheetId="2">No Comenzado, En proceso, Terminado</definedName>
    <definedName name="Estado">No Comenzado, En proceso, Terminado</definedName>
    <definedName name="estado_trab">'Trabajos '!$J$4:$J$92</definedName>
    <definedName name="Fecha_trab">'Trabajos '!$B$4:$B$92</definedName>
    <definedName name="Frecuencia">[2]Auxiliar!$C$3:$C$8</definedName>
    <definedName name="Info_adic">'Trabajos '!$G$4:$G$92</definedName>
    <definedName name="Pedido_N">'Trabajos '!$E$4:$E$92</definedName>
    <definedName name="Saldo_tab_din">'Estado de cobranzas'!$E$4:$E$7</definedName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'Trabajos '!$D$6</definedName>
    <definedName name="solver_typ" localSheetId="3" hidden="1">1</definedName>
    <definedName name="solver_val" localSheetId="3" hidden="1">0</definedName>
    <definedName name="solver_ver" localSheetId="3" hidden="1">3</definedName>
    <definedName name="tipo_trabajo">'Tipo de Trabajos'!$B$4:$B$29</definedName>
    <definedName name="Tipos">[2]Auxiliar!$A$3:$A$4</definedName>
    <definedName name="Total_Facturado_tab_din">'Estado de cobranzas'!$D$4:$D$7</definedName>
    <definedName name="trabajos_">'Trabajos '!$B$4:$Q$92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" l="1" a="1"/>
  <c r="H34" i="4" s="1"/>
  <c r="H33" i="4" a="1"/>
  <c r="H33" i="4" s="1"/>
  <c r="H32" i="4" a="1"/>
  <c r="H32" i="4" s="1"/>
  <c r="H31" i="4" a="1"/>
  <c r="H31" i="4" s="1"/>
  <c r="H30" i="4" a="1"/>
  <c r="H30" i="4" s="1"/>
  <c r="H29" i="4" a="1"/>
  <c r="H29" i="4" s="1"/>
  <c r="H28" i="4" a="1"/>
  <c r="H28" i="4" s="1"/>
  <c r="H27" i="4" a="1"/>
  <c r="H27" i="4" s="1"/>
  <c r="H26" i="4" a="1"/>
  <c r="H26" i="4" s="1"/>
  <c r="H25" i="4" a="1"/>
  <c r="H25" i="4" s="1"/>
  <c r="H24" i="4" a="1"/>
  <c r="H24" i="4" s="1"/>
  <c r="H23" i="4" a="1"/>
  <c r="H23" i="4" s="1"/>
  <c r="H22" i="4" a="1"/>
  <c r="H22" i="4" s="1"/>
  <c r="H21" i="4" a="1"/>
  <c r="H21" i="4" s="1"/>
  <c r="H20" i="4" a="1"/>
  <c r="H20" i="4" s="1"/>
  <c r="H19" i="4" a="1"/>
  <c r="H19" i="4" s="1"/>
  <c r="B20" i="4" a="1"/>
  <c r="B20" i="4" s="1"/>
  <c r="B21" i="4" a="1"/>
  <c r="B21" i="4" s="1"/>
  <c r="B22" i="4" a="1"/>
  <c r="B22" i="4" s="1"/>
  <c r="B23" i="4" a="1"/>
  <c r="B23" i="4" s="1"/>
  <c r="B24" i="4" a="1"/>
  <c r="B24" i="4" s="1"/>
  <c r="B25" i="4" a="1"/>
  <c r="B25" i="4" s="1"/>
  <c r="B26" i="4" a="1"/>
  <c r="B26" i="4" s="1"/>
  <c r="B27" i="4" a="1"/>
  <c r="B27" i="4" s="1"/>
  <c r="B28" i="4" a="1"/>
  <c r="B28" i="4" s="1"/>
  <c r="B29" i="4" a="1"/>
  <c r="B29" i="4" s="1"/>
  <c r="B30" i="4" a="1"/>
  <c r="B30" i="4" s="1"/>
  <c r="B31" i="4" a="1"/>
  <c r="B31" i="4" s="1"/>
  <c r="B32" i="4" a="1"/>
  <c r="B32" i="4" s="1"/>
  <c r="B33" i="4" a="1"/>
  <c r="B33" i="4" s="1"/>
  <c r="B34" i="4" a="1"/>
  <c r="B34" i="4" s="1"/>
  <c r="B19" i="4" a="1"/>
  <c r="B19" i="4" s="1"/>
  <c r="E19" i="4" l="1"/>
  <c r="D19" i="4"/>
  <c r="F19" i="4"/>
  <c r="C19" i="4"/>
  <c r="D34" i="4"/>
  <c r="F34" i="4"/>
  <c r="C34" i="4"/>
  <c r="E34" i="4"/>
  <c r="F33" i="4"/>
  <c r="C33" i="4"/>
  <c r="D33" i="4"/>
  <c r="E33" i="4"/>
  <c r="C32" i="4"/>
  <c r="E32" i="4"/>
  <c r="F32" i="4"/>
  <c r="D32" i="4"/>
  <c r="J30" i="4"/>
  <c r="L30" i="4"/>
  <c r="I30" i="4"/>
  <c r="K30" i="4"/>
  <c r="I27" i="4"/>
  <c r="K27" i="4"/>
  <c r="L27" i="4"/>
  <c r="J27" i="4"/>
  <c r="K28" i="4"/>
  <c r="I28" i="4"/>
  <c r="J28" i="4"/>
  <c r="L28" i="4"/>
  <c r="J29" i="4"/>
  <c r="L29" i="4"/>
  <c r="I29" i="4"/>
  <c r="K29" i="4"/>
  <c r="F24" i="4"/>
  <c r="D24" i="4"/>
  <c r="E24" i="4"/>
  <c r="C24" i="4"/>
  <c r="J22" i="4"/>
  <c r="I22" i="4"/>
  <c r="K22" i="4"/>
  <c r="L22" i="4"/>
  <c r="C31" i="4"/>
  <c r="E31" i="4"/>
  <c r="F31" i="4"/>
  <c r="D31" i="4"/>
  <c r="D23" i="4"/>
  <c r="F23" i="4"/>
  <c r="C23" i="4"/>
  <c r="E23" i="4"/>
  <c r="J23" i="4"/>
  <c r="I23" i="4"/>
  <c r="K23" i="4"/>
  <c r="L23" i="4"/>
  <c r="K31" i="4"/>
  <c r="I31" i="4"/>
  <c r="L31" i="4"/>
  <c r="J31" i="4"/>
  <c r="F27" i="4"/>
  <c r="C27" i="4"/>
  <c r="E27" i="4"/>
  <c r="D27" i="4"/>
  <c r="K20" i="4"/>
  <c r="J20" i="4"/>
  <c r="L20" i="4"/>
  <c r="I20" i="4"/>
  <c r="J21" i="4"/>
  <c r="L21" i="4"/>
  <c r="I21" i="4"/>
  <c r="K21" i="4"/>
  <c r="F22" i="4"/>
  <c r="C22" i="4"/>
  <c r="D22" i="4"/>
  <c r="E22" i="4"/>
  <c r="L32" i="4"/>
  <c r="I32" i="4"/>
  <c r="K32" i="4"/>
  <c r="J32" i="4"/>
  <c r="F29" i="4"/>
  <c r="E29" i="4"/>
  <c r="D29" i="4"/>
  <c r="C29" i="4"/>
  <c r="C21" i="4"/>
  <c r="F21" i="4"/>
  <c r="E21" i="4"/>
  <c r="D21" i="4"/>
  <c r="L25" i="4"/>
  <c r="I25" i="4"/>
  <c r="J25" i="4"/>
  <c r="K25" i="4"/>
  <c r="L33" i="4"/>
  <c r="I33" i="4"/>
  <c r="K33" i="4"/>
  <c r="J33" i="4"/>
  <c r="J19" i="4"/>
  <c r="L19" i="4"/>
  <c r="I19" i="4"/>
  <c r="K19" i="4"/>
  <c r="F26" i="4"/>
  <c r="C26" i="4"/>
  <c r="D26" i="4"/>
  <c r="E26" i="4"/>
  <c r="F25" i="4"/>
  <c r="E25" i="4"/>
  <c r="D25" i="4"/>
  <c r="C25" i="4"/>
  <c r="D30" i="4"/>
  <c r="C30" i="4"/>
  <c r="E30" i="4"/>
  <c r="F30" i="4"/>
  <c r="J24" i="4"/>
  <c r="I24" i="4"/>
  <c r="K24" i="4"/>
  <c r="L24" i="4"/>
  <c r="D28" i="4"/>
  <c r="E28" i="4"/>
  <c r="F28" i="4"/>
  <c r="C28" i="4"/>
  <c r="C20" i="4"/>
  <c r="F20" i="4"/>
  <c r="D20" i="4"/>
  <c r="E20" i="4"/>
  <c r="I26" i="4"/>
  <c r="L26" i="4"/>
  <c r="K26" i="4"/>
  <c r="J26" i="4"/>
  <c r="I34" i="4"/>
  <c r="L34" i="4"/>
  <c r="K34" i="4"/>
  <c r="J34" i="4"/>
  <c r="Q10" i="2"/>
  <c r="I4" i="2" l="1"/>
  <c r="Q8" i="2" l="1"/>
  <c r="Q9" i="2"/>
  <c r="Q11" i="2"/>
  <c r="Q12" i="2"/>
  <c r="C7" i="4" l="1"/>
  <c r="C6" i="4"/>
  <c r="C5" i="4"/>
  <c r="C8" i="4" l="1"/>
  <c r="D6" i="4" s="1"/>
  <c r="D5" i="4" l="1"/>
  <c r="D7" i="4"/>
  <c r="Q6" i="2"/>
  <c r="Q7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5" i="2"/>
  <c r="Q4" i="2"/>
</calcChain>
</file>

<file path=xl/sharedStrings.xml><?xml version="1.0" encoding="utf-8"?>
<sst xmlns="http://schemas.openxmlformats.org/spreadsheetml/2006/main" count="135" uniqueCount="99">
  <si>
    <t>Cliente</t>
  </si>
  <si>
    <t>CUIT</t>
  </si>
  <si>
    <t>Domicilio</t>
  </si>
  <si>
    <t>Localidad</t>
  </si>
  <si>
    <t>Teléfono</t>
  </si>
  <si>
    <t>Correo electrónico</t>
  </si>
  <si>
    <t>Tipo de trabajo</t>
  </si>
  <si>
    <t>Fecha</t>
  </si>
  <si>
    <t>Cantidad</t>
  </si>
  <si>
    <t>Información adicional</t>
  </si>
  <si>
    <t>Total Facturado</t>
  </si>
  <si>
    <t>Estado</t>
  </si>
  <si>
    <t>Pagos</t>
  </si>
  <si>
    <t>Pago 1</t>
  </si>
  <si>
    <t>Pago 2</t>
  </si>
  <si>
    <t>Pago 3</t>
  </si>
  <si>
    <t>Saldo</t>
  </si>
  <si>
    <t>Tipo de Trabajo</t>
  </si>
  <si>
    <t>Fundas de almohadón</t>
  </si>
  <si>
    <t>Cortinas de Living</t>
  </si>
  <si>
    <t>Mantel</t>
  </si>
  <si>
    <t>Fundas de sillón</t>
  </si>
  <si>
    <t xml:space="preserve">DiMar </t>
  </si>
  <si>
    <t>Aristede 341</t>
  </si>
  <si>
    <t>CABA</t>
  </si>
  <si>
    <t>555-5512</t>
  </si>
  <si>
    <t>No Empezado</t>
  </si>
  <si>
    <t>Terminado</t>
  </si>
  <si>
    <t>En Proceso</t>
  </si>
  <si>
    <t>Fecha2</t>
  </si>
  <si>
    <t>Fecha3</t>
  </si>
  <si>
    <t>Fecha4</t>
  </si>
  <si>
    <t>Lezama</t>
  </si>
  <si>
    <t>Individuales</t>
  </si>
  <si>
    <t>En proceso</t>
  </si>
  <si>
    <t>Mes</t>
  </si>
  <si>
    <t>Completar</t>
  </si>
  <si>
    <t>Aclaraciones - Importante</t>
  </si>
  <si>
    <t>Reportes y Estadisticas (Hojas Estado de Trabajos y Estado de Cobranzas)</t>
  </si>
  <si>
    <t>"No Empezado", "Empezado" o "Terminado".</t>
  </si>
  <si>
    <t>Instrucciones de Uso</t>
  </si>
  <si>
    <t>Enero</t>
  </si>
  <si>
    <t>Trabajos en Proceso</t>
  </si>
  <si>
    <t>Trabajos No Empezados</t>
  </si>
  <si>
    <t>Total general</t>
  </si>
  <si>
    <t>Estado de Trabajos</t>
  </si>
  <si>
    <t>30-111-222</t>
  </si>
  <si>
    <t>25-120-181</t>
  </si>
  <si>
    <t>Mue-B</t>
  </si>
  <si>
    <t>30-111-481</t>
  </si>
  <si>
    <t>Washington 788</t>
  </si>
  <si>
    <t>56 y 7</t>
  </si>
  <si>
    <t>La Plata</t>
  </si>
  <si>
    <t>182-222</t>
  </si>
  <si>
    <t>Rústico</t>
  </si>
  <si>
    <t>Básico</t>
  </si>
  <si>
    <r>
      <t>1.- En la hoja</t>
    </r>
    <r>
      <rPr>
        <sz val="11"/>
        <color rgb="FFFF0000"/>
        <rFont val="Calibri"/>
        <family val="2"/>
        <scheme val="minor"/>
      </rPr>
      <t xml:space="preserve"> "Clientes"</t>
    </r>
    <r>
      <rPr>
        <sz val="11"/>
        <color theme="1"/>
        <rFont val="Calibri"/>
        <family val="2"/>
        <scheme val="minor"/>
      </rPr>
      <t xml:space="preserve"> se listan los clientes con sus datos.</t>
    </r>
  </si>
  <si>
    <r>
      <t>2.- En la hoja</t>
    </r>
    <r>
      <rPr>
        <sz val="11"/>
        <color rgb="FFFF0000"/>
        <rFont val="Calibri"/>
        <family val="2"/>
        <scheme val="minor"/>
      </rPr>
      <t xml:space="preserve"> "Tipos de Trabajos"</t>
    </r>
    <r>
      <rPr>
        <sz val="11"/>
        <color theme="1"/>
        <rFont val="Calibri"/>
        <family val="2"/>
        <scheme val="minor"/>
      </rPr>
      <t xml:space="preserve"> se enumeran los tipos de trabajos que se hacen y una descripción adicional (no obligatoria). Esta hoja alimenta los resultados de otras hojas, por eso se hace necesario que registre los datos de manera precisa.</t>
    </r>
  </si>
  <si>
    <r>
      <t>3.- En la hoja</t>
    </r>
    <r>
      <rPr>
        <sz val="11"/>
        <color rgb="FFFF0000"/>
        <rFont val="Calibri"/>
        <family val="2"/>
        <scheme val="minor"/>
      </rPr>
      <t xml:space="preserve"> "Trabajos" </t>
    </r>
    <r>
      <rPr>
        <sz val="11"/>
        <color theme="1"/>
        <rFont val="Calibri"/>
        <family val="2"/>
        <scheme val="minor"/>
      </rPr>
      <t xml:space="preserve">ingrese los siguientes datos donde correspondan: </t>
    </r>
  </si>
  <si>
    <r>
      <t xml:space="preserve">En la hoja </t>
    </r>
    <r>
      <rPr>
        <sz val="11"/>
        <color rgb="FFFF0000"/>
        <rFont val="Calibri"/>
        <family val="2"/>
        <scheme val="minor"/>
      </rPr>
      <t>"Estado de trabajos"</t>
    </r>
    <r>
      <rPr>
        <sz val="11"/>
        <color theme="1"/>
        <rFont val="Calibri"/>
        <family val="2"/>
        <scheme val="minor"/>
      </rPr>
      <t xml:space="preserve"> arrojará un reporte de la situación de los pedidos:</t>
    </r>
  </si>
  <si>
    <r>
      <t xml:space="preserve">1.- En la </t>
    </r>
    <r>
      <rPr>
        <sz val="11"/>
        <color rgb="FFFF0000"/>
        <rFont val="Calibri"/>
        <family val="2"/>
        <scheme val="minor"/>
      </rPr>
      <t>celda C4,</t>
    </r>
    <r>
      <rPr>
        <sz val="11"/>
        <rFont val="Calibri"/>
        <family val="2"/>
        <scheme val="minor"/>
      </rPr>
      <t xml:space="preserve"> seleccione el mes que desea filtrar para conocer cuantos trabajos tiene en los estados de    "No Empezado", "En Proceso" </t>
    </r>
  </si>
  <si>
    <t>o "Terminado".</t>
  </si>
  <si>
    <r>
      <t>2.- Las celdas</t>
    </r>
    <r>
      <rPr>
        <sz val="11"/>
        <color rgb="FFFF0000"/>
        <rFont val="Calibri"/>
        <family val="2"/>
        <scheme val="minor"/>
      </rPr>
      <t xml:space="preserve"> C6, C7, C8 y C9</t>
    </r>
    <r>
      <rPr>
        <sz val="11"/>
        <color theme="1"/>
        <rFont val="Calibri"/>
        <family val="2"/>
        <scheme val="minor"/>
      </rPr>
      <t xml:space="preserve">   calcularán automáticamente la cantidad de trabajo en cada estado dependiendo del mes que usted escoja filtrar.</t>
    </r>
  </si>
  <si>
    <r>
      <t xml:space="preserve">3.- A partir de la </t>
    </r>
    <r>
      <rPr>
        <sz val="11"/>
        <color rgb="FFFF0000"/>
        <rFont val="Calibri"/>
        <family val="2"/>
        <scheme val="minor"/>
      </rPr>
      <t>fila J18</t>
    </r>
    <r>
      <rPr>
        <sz val="11"/>
        <color theme="1"/>
        <rFont val="Calibri"/>
        <family val="2"/>
        <scheme val="minor"/>
      </rPr>
      <t xml:space="preserve"> se muestra un reporte de aquellos trabajos que no han sido empezados o están en proceso, ordenados por número.</t>
    </r>
  </si>
  <si>
    <t>Este reporte nos da una idea de que trabajos están pendientes de entregar.</t>
  </si>
  <si>
    <r>
      <t xml:space="preserve">En la hoja </t>
    </r>
    <r>
      <rPr>
        <sz val="11"/>
        <color rgb="FFFF0000"/>
        <rFont val="Calibri"/>
        <family val="2"/>
        <scheme val="minor"/>
      </rPr>
      <t>"E</t>
    </r>
    <r>
      <rPr>
        <i/>
        <sz val="11"/>
        <color rgb="FFFF0000"/>
        <rFont val="Calibri"/>
        <family val="2"/>
        <scheme val="minor"/>
      </rPr>
      <t>stado de Cobranzas"</t>
    </r>
    <r>
      <rPr>
        <sz val="11"/>
        <color theme="1"/>
        <rFont val="Calibri"/>
        <family val="2"/>
        <scheme val="minor"/>
      </rPr>
      <t xml:space="preserve"> se encuentra una tabla dinámica donde al filtrar por cliente resume lo facturado y saldo pendiente del mismo</t>
    </r>
  </si>
  <si>
    <r>
      <t xml:space="preserve">a) Ingrese la fecha de la factura en la </t>
    </r>
    <r>
      <rPr>
        <sz val="11"/>
        <color rgb="FFFF0000"/>
        <rFont val="Calibri"/>
        <family val="2"/>
        <scheme val="minor"/>
      </rPr>
      <t>columna B.</t>
    </r>
  </si>
  <si>
    <r>
      <t xml:space="preserve">b) Ingrese  los número de factura en la </t>
    </r>
    <r>
      <rPr>
        <sz val="11"/>
        <color rgb="FFFF0000"/>
        <rFont val="Calibri"/>
        <family val="2"/>
        <scheme val="minor"/>
      </rPr>
      <t>columna C.</t>
    </r>
  </si>
  <si>
    <r>
      <t xml:space="preserve">c) Elija el nombre del cliente en la </t>
    </r>
    <r>
      <rPr>
        <sz val="11"/>
        <color rgb="FFFF0000"/>
        <rFont val="Calibri"/>
        <family val="2"/>
        <scheme val="minor"/>
      </rPr>
      <t>columna D.</t>
    </r>
  </si>
  <si>
    <r>
      <t xml:space="preserve">d) Ingrese el número de pedido en la </t>
    </r>
    <r>
      <rPr>
        <sz val="11"/>
        <color rgb="FFFF0000"/>
        <rFont val="Calibri"/>
        <family val="2"/>
        <scheme val="minor"/>
      </rPr>
      <t>columna E</t>
    </r>
    <r>
      <rPr>
        <sz val="11"/>
        <color theme="1"/>
        <rFont val="Calibri"/>
        <family val="2"/>
        <scheme val="minor"/>
      </rPr>
      <t xml:space="preserve"> de manera correlativa. </t>
    </r>
  </si>
  <si>
    <r>
      <t xml:space="preserve">e) En la </t>
    </r>
    <r>
      <rPr>
        <sz val="11"/>
        <color rgb="FFFF0000"/>
        <rFont val="Calibri"/>
        <family val="2"/>
        <scheme val="minor"/>
      </rPr>
      <t xml:space="preserve">columna F, </t>
    </r>
    <r>
      <rPr>
        <sz val="11"/>
        <color theme="1"/>
        <rFont val="Calibri"/>
        <family val="2"/>
        <scheme val="minor"/>
      </rPr>
      <t xml:space="preserve">seleccione de la lista desplegable el tipo de trabajo solicitado por el cliente. </t>
    </r>
  </si>
  <si>
    <r>
      <t xml:space="preserve">f) Ingrese en la </t>
    </r>
    <r>
      <rPr>
        <sz val="11"/>
        <color rgb="FFFF0000"/>
        <rFont val="Calibri"/>
        <family val="2"/>
        <scheme val="minor"/>
      </rPr>
      <t>columna G</t>
    </r>
    <r>
      <rPr>
        <sz val="11"/>
        <color theme="1"/>
        <rFont val="Calibri"/>
        <family val="2"/>
        <scheme val="minor"/>
      </rPr>
      <t xml:space="preserve"> la información adicional que considere necesaria especificar.</t>
    </r>
  </si>
  <si>
    <r>
      <t xml:space="preserve">g) Ingrese la cantidad de producto que compra el cliente en la </t>
    </r>
    <r>
      <rPr>
        <sz val="11"/>
        <color rgb="FFFF0000"/>
        <rFont val="Calibri"/>
        <family val="2"/>
        <scheme val="minor"/>
      </rPr>
      <t>columna H</t>
    </r>
    <r>
      <rPr>
        <sz val="11"/>
        <color theme="1"/>
        <rFont val="Calibri"/>
        <family val="2"/>
        <scheme val="minor"/>
      </rPr>
      <t>.</t>
    </r>
  </si>
  <si>
    <r>
      <t xml:space="preserve">h) Ingrese el monto total facturado por el cliente en la </t>
    </r>
    <r>
      <rPr>
        <sz val="11"/>
        <color rgb="FFFF0000"/>
        <rFont val="Calibri"/>
        <family val="2"/>
        <scheme val="minor"/>
      </rPr>
      <t>columna I.</t>
    </r>
  </si>
  <si>
    <r>
      <t xml:space="preserve">i) Seleccione de la lista desplegable en la </t>
    </r>
    <r>
      <rPr>
        <sz val="11"/>
        <color rgb="FFFF0000"/>
        <rFont val="Calibri"/>
        <family val="2"/>
        <scheme val="minor"/>
      </rPr>
      <t>columna J</t>
    </r>
    <r>
      <rPr>
        <sz val="11"/>
        <rFont val="Calibri"/>
        <family val="2"/>
        <scheme val="minor"/>
      </rPr>
      <t xml:space="preserve"> el estado en que se encuentre el trabajo, puede seleccionar entre: </t>
    </r>
  </si>
  <si>
    <r>
      <t xml:space="preserve">j) Desde la </t>
    </r>
    <r>
      <rPr>
        <sz val="11"/>
        <color rgb="FFFF0000"/>
        <rFont val="Calibri"/>
        <family val="2"/>
        <scheme val="minor"/>
      </rPr>
      <t>columna K hasta la P</t>
    </r>
    <r>
      <rPr>
        <sz val="11"/>
        <color theme="1"/>
        <rFont val="Calibri"/>
        <family val="2"/>
        <scheme val="minor"/>
      </rPr>
      <t xml:space="preserve"> ingrese según corresponda las fechas en que el cliente realiza un pago y el monto del pago realizado.</t>
    </r>
  </si>
  <si>
    <t>Elegir mes para segmentar</t>
  </si>
  <si>
    <t>Factura Nº</t>
  </si>
  <si>
    <t>Pedido Nº</t>
  </si>
  <si>
    <t>y "Trabajos" (salvo la columna Q de saldo que es automática)</t>
  </si>
  <si>
    <t>A101</t>
  </si>
  <si>
    <t>A102</t>
  </si>
  <si>
    <t>A103</t>
  </si>
  <si>
    <t>Victoria</t>
  </si>
  <si>
    <t>Logitel</t>
  </si>
  <si>
    <t>30-191-222</t>
  </si>
  <si>
    <t>Thames</t>
  </si>
  <si>
    <t>BlackOut</t>
  </si>
  <si>
    <t>Básicos</t>
  </si>
  <si>
    <t>A104</t>
  </si>
  <si>
    <t>A105</t>
  </si>
  <si>
    <t>Saldo pendiente</t>
  </si>
  <si>
    <t>Total Facturado_</t>
  </si>
  <si>
    <t xml:space="preserve"> Para eso se debe posicionarse sobre la tabla dinámica, oprimir botón derecho del mouse y elegir actualizar.</t>
  </si>
  <si>
    <r>
      <rPr>
        <sz val="11"/>
        <color rgb="FFFF0000"/>
        <rFont val="Calibri"/>
        <family val="2"/>
        <scheme val="minor"/>
      </rPr>
      <t>Borrado:</t>
    </r>
    <r>
      <rPr>
        <sz val="11"/>
        <color theme="1"/>
        <rFont val="Calibri"/>
        <family val="2"/>
        <scheme val="minor"/>
      </rPr>
      <t xml:space="preserve"> Para empezar de cero la plantilla, se borra la información de las hojas "Clientes", "Tipo de trabajos" </t>
    </r>
  </si>
  <si>
    <t>Se debe actualizar la tabla dinámica cada vez que se ingresa o modifica un dato en la hoja "Estado de Cobranzas".</t>
  </si>
  <si>
    <t>Se debe actualizar cada vez que se ingresen datos en la hoja "Trabajos"</t>
  </si>
  <si>
    <t>(en blanco)</t>
  </si>
  <si>
    <t>(Todas)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</si>
</sst>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&quot;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5682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rgb="FFF5682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7C187"/>
      <name val="Calibri"/>
      <family val="2"/>
      <scheme val="minor"/>
    </font>
    <font>
      <i/>
      <u val="double"/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56829"/>
      <name val="Calibri"/>
      <family val="2"/>
      <scheme val="minor"/>
    </font>
    <font>
      <sz val="11"/>
      <color theme="1"/>
      <name val="Calibri"/>
      <family val="2"/>
    </font>
    <font>
      <i/>
      <u/>
      <sz val="10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rgb="FFF56829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/>
      <top/>
      <bottom style="thin">
        <color rgb="FFF56829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double">
        <color theme="0" tint="-0.1499679555650502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4" xfId="1" applyBorder="1" applyAlignment="1">
      <alignment horizontal="right" vertical="center"/>
    </xf>
    <xf numFmtId="164" fontId="3" fillId="0" borderId="6" xfId="2" applyFont="1" applyBorder="1" applyAlignment="1">
      <alignment horizontal="right" vertical="center"/>
    </xf>
    <xf numFmtId="14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64" fontId="3" fillId="0" borderId="9" xfId="2" applyFont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5" fillId="0" borderId="11" xfId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9" fontId="0" fillId="0" borderId="0" xfId="3" applyFont="1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14" fontId="3" fillId="0" borderId="3" xfId="0" applyNumberFormat="1" applyFont="1" applyBorder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left" indent="3"/>
    </xf>
    <xf numFmtId="0" fontId="5" fillId="0" borderId="0" xfId="1"/>
    <xf numFmtId="164" fontId="3" fillId="0" borderId="3" xfId="2" applyFont="1" applyBorder="1" applyAlignment="1">
      <alignment horizontal="right" vertical="center"/>
    </xf>
    <xf numFmtId="0" fontId="0" fillId="0" borderId="0" xfId="0" applyAlignment="1">
      <alignment horizontal="left"/>
    </xf>
    <xf numFmtId="0" fontId="2" fillId="3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3" fillId="2" borderId="10" xfId="2" applyFont="1" applyFill="1" applyBorder="1" applyAlignment="1">
      <alignment horizontal="right" vertical="center"/>
    </xf>
    <xf numFmtId="164" fontId="3" fillId="2" borderId="7" xfId="2" applyFont="1" applyFill="1" applyBorder="1" applyAlignment="1">
      <alignment horizontal="right" vertical="center"/>
    </xf>
    <xf numFmtId="164" fontId="3" fillId="2" borderId="6" xfId="2" applyFont="1" applyFill="1" applyBorder="1" applyAlignment="1">
      <alignment horizontal="right" vertical="center"/>
    </xf>
    <xf numFmtId="0" fontId="10" fillId="0" borderId="0" xfId="0" applyFont="1"/>
    <xf numFmtId="0" fontId="0" fillId="0" borderId="0" xfId="0" pivotButton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165" fontId="0" fillId="0" borderId="0" xfId="0" applyNumberFormat="1"/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7" fillId="4" borderId="0" xfId="4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4" applyFont="1"/>
    <xf numFmtId="0" fontId="16" fillId="0" borderId="0" xfId="1" applyFont="1" applyAlignment="1"/>
    <xf numFmtId="0" fontId="15" fillId="0" borderId="0" xfId="4" applyFont="1" applyAlignment="1">
      <alignment horizontal="left"/>
    </xf>
    <xf numFmtId="165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0000000-0005-0000-0000-000003000000}"/>
    <cellStyle name="Porcentaje" xfId="3" builtinId="5"/>
  </cellStyles>
  <dxfs count="38">
    <dxf>
      <fill>
        <patternFill>
          <bgColor rgb="FFFFC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00B050"/>
        </patternFill>
      </fill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border outline="0">
        <bottom style="thin">
          <color theme="0" tint="-0.14996795556505021"/>
        </bottom>
      </border>
    </dxf>
    <dxf>
      <border outline="0">
        <bottom style="thin">
          <color rgb="FFF5682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56829"/>
        <name val="Calibri"/>
        <scheme val="minor"/>
      </font>
      <fill>
        <patternFill patternType="solid">
          <fgColor indexed="64"/>
          <bgColor rgb="FFFEF2EC"/>
        </patternFill>
      </fill>
      <alignment horizontal="center" vertical="center" textRotation="0" wrapText="0" indent="0" justifyLastLine="0" shrinkToFit="0" readingOrder="0"/>
    </dxf>
    <dxf>
      <font>
        <color rgb="FFF56829"/>
      </font>
      <fill>
        <gradientFill degree="90">
          <stop position="0">
            <color theme="0"/>
          </stop>
          <stop position="1">
            <color rgb="FFFEF2EC"/>
          </stop>
        </gradientFill>
      </fill>
    </dxf>
    <dxf>
      <font>
        <color rgb="FFF56829"/>
      </font>
      <fill>
        <gradientFill type="path" top="1" bottom="1">
          <stop position="0">
            <color theme="0"/>
          </stop>
          <stop position="1">
            <color rgb="FFFEF2EC"/>
          </stop>
        </gradientFill>
      </fill>
    </dxf>
  </dxfs>
  <tableStyles count="1" defaultTableStyle="TableStyleMedium2" defaultPivotStyle="PivotStyleLight16">
    <tableStyle name="Estilo de tabla dinámica 2" table="0" count="2" xr9:uid="{00000000-0011-0000-FFFF-FFFF00000000}">
      <tableStyleElement type="headerRow" dxfId="37"/>
      <tableStyleElement type="firstSubtotalRow" dxfId="36"/>
    </tableStyle>
  </tableStyles>
  <colors>
    <mruColors>
      <color rgb="FFFFCC99"/>
      <color rgb="FFF5D629"/>
      <color rgb="FFF39E05"/>
      <color rgb="FFF56829"/>
      <color rgb="FFFEF2E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Estado</a:t>
            </a:r>
            <a:r>
              <a:rPr lang="es-AR" baseline="0"/>
              <a:t> de trabajos</a:t>
            </a:r>
          </a:p>
          <a:p>
            <a:pPr>
              <a:defRPr/>
            </a:pP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87-4344-BC86-03FC3D51A5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87-4344-BC86-03FC3D51A5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7-4344-BC86-03FC3D51A5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'Estado de trabajos'!$B$5:$B$7</c:f>
              <c:strCache>
                <c:ptCount val="3"/>
                <c:pt idx="0">
                  <c:v>Terminado</c:v>
                </c:pt>
                <c:pt idx="1">
                  <c:v>En proceso</c:v>
                </c:pt>
                <c:pt idx="2">
                  <c:v>No Empezado</c:v>
                </c:pt>
              </c:strCache>
            </c:strRef>
          </c:cat>
          <c:val>
            <c:numRef>
              <c:f>'Estado de trabajos'!$D$5:$D$7</c:f>
              <c:numCache>
                <c:formatCode>0%</c:formatCode>
                <c:ptCount val="3"/>
                <c:pt idx="0">
                  <c:v>0.4</c:v>
                </c:pt>
                <c:pt idx="1">
                  <c:v>0.2</c:v>
                </c:pt>
                <c:pt idx="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87-4344-BC86-03FC3D51A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651061</xdr:colOff>
      <xdr:row>1</xdr:row>
      <xdr:rowOff>57711</xdr:rowOff>
    </xdr:from>
    <xdr:to>
      <xdr:col>9</xdr:col>
      <xdr:colOff>765922</xdr:colOff>
      <xdr:row>12</xdr:row>
      <xdr:rowOff>105336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1200150</xdr:colOff>
      <xdr:row>1</xdr:row>
      <xdr:rowOff>114300</xdr:rowOff>
    </xdr:from>
    <xdr:to>
      <xdr:col>5</xdr:col>
      <xdr:colOff>104775</xdr:colOff>
      <xdr:row>3</xdr:row>
      <xdr:rowOff>57150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4371975" y="685800"/>
          <a:ext cx="1228725" cy="323850"/>
        </a:xfrm>
        <a:prstGeom prst="rect">
          <a:avLst/>
        </a:prstGeom>
        <a:ln w="31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s-AR" sz="1100"/>
            <a:t>Filtrar por Cliente</a:t>
          </a:r>
        </a:p>
      </xdr:txBody>
    </xdr:sp>
    <xdr:clientData/>
  </xdr:twoCellAnchor>
  <xdr:twoCellAnchor>
    <xdr:from>
      <xdr:col>3</xdr:col>
      <xdr:colOff>104775</xdr:colOff>
      <xdr:row>2</xdr:row>
      <xdr:rowOff>95250</xdr:rowOff>
    </xdr:from>
    <xdr:to>
      <xdr:col>3</xdr:col>
      <xdr:colOff>1047750</xdr:colOff>
      <xdr:row>2</xdr:row>
      <xdr:rowOff>104775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 flipV="1">
          <a:off x="3276600" y="857250"/>
          <a:ext cx="942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17/Ya%20subidas/Seguimiento%20de%20productos%20en%20Alquil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17/Ya%20subidas/Amortizaci&#243;n_Franc&#233;s%20con%20per&#237;odo%20de%20gra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lientes"/>
      <sheetName val="Productos en Alquiler"/>
      <sheetName val="Registro"/>
      <sheetName val="Reporte"/>
      <sheetName val="Distribución"/>
      <sheetName val="Ayuda"/>
    </sheetNames>
    <sheetDataSet>
      <sheetData sheetId="0" refreshError="1"/>
      <sheetData sheetId="1">
        <row r="5">
          <cell r="B5" t="str">
            <v>Cliente</v>
          </cell>
        </row>
        <row r="6">
          <cell r="B6" t="str">
            <v>Valerio SRL</v>
          </cell>
        </row>
        <row r="7">
          <cell r="B7" t="str">
            <v>Miguel Mathew</v>
          </cell>
        </row>
        <row r="8">
          <cell r="B8" t="str">
            <v>Marco López</v>
          </cell>
        </row>
        <row r="9">
          <cell r="B9" t="str">
            <v>Juan Perez</v>
          </cell>
        </row>
        <row r="10">
          <cell r="B10" t="str">
            <v>Pedro Sanchez</v>
          </cell>
        </row>
      </sheetData>
      <sheetData sheetId="2">
        <row r="4">
          <cell r="B4" t="str">
            <v>Código</v>
          </cell>
        </row>
        <row r="5">
          <cell r="B5" t="str">
            <v>A120</v>
          </cell>
        </row>
        <row r="6">
          <cell r="B6" t="str">
            <v>A121</v>
          </cell>
        </row>
        <row r="7">
          <cell r="B7" t="str">
            <v>A122</v>
          </cell>
        </row>
        <row r="8">
          <cell r="B8" t="str">
            <v>A123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A_Sistema_Francés_con_gracia"/>
      <sheetName val="Ayuda"/>
      <sheetName val="Auxiliar"/>
    </sheetNames>
    <sheetDataSet>
      <sheetData sheetId="0"/>
      <sheetData sheetId="1"/>
      <sheetData sheetId="2"/>
      <sheetData sheetId="3">
        <row r="3">
          <cell r="A3" t="str">
            <v>Capital</v>
          </cell>
          <cell r="C3" t="str">
            <v>Mensual</v>
          </cell>
        </row>
        <row r="4">
          <cell r="A4" t="str">
            <v>Capital e Intereses</v>
          </cell>
          <cell r="C4" t="str">
            <v>Bimensual</v>
          </cell>
        </row>
        <row r="5">
          <cell r="C5" t="str">
            <v>Trimestral</v>
          </cell>
        </row>
        <row r="6">
          <cell r="C6" t="str">
            <v>Cuatrimestral</v>
          </cell>
        </row>
        <row r="7">
          <cell r="C7" t="str">
            <v>Semestral</v>
          </cell>
        </row>
        <row r="8">
          <cell r="C8" t="str">
            <v>Anual</v>
          </cell>
        </row>
      </sheetData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tiago" refreshedDate="43187.512265972226" createdVersion="5" refreshedVersion="6" minRefreshableVersion="3" recordCount="89" xr:uid="{00000000-000A-0000-FFFF-FFFF02000000}">
  <cacheSource type="worksheet">
    <worksheetSource name="Tabla1"/>
  </cacheSource>
  <cacheFields count="16">
    <cacheField name="Fecha" numFmtId="0">
      <sharedItems containsNonDate="0" containsDate="1" containsString="0" containsBlank="1" minDate="2018-01-13T00:00:00" maxDate="2018-01-17T00:00:00"/>
    </cacheField>
    <cacheField name="Factura Nº" numFmtId="0">
      <sharedItems containsBlank="1" count="8">
        <s v="A101"/>
        <s v="A102"/>
        <s v="A103"/>
        <s v="A104"/>
        <s v="A105"/>
        <m/>
        <s v="A106" u="1"/>
        <s v="A109" u="1"/>
      </sharedItems>
    </cacheField>
    <cacheField name="Cliente" numFmtId="0">
      <sharedItems containsBlank="1" count="5">
        <s v="DiMar "/>
        <s v="Logitel"/>
        <s v="Mue-B"/>
        <m/>
        <s v="Victoria" u="1"/>
      </sharedItems>
    </cacheField>
    <cacheField name="Pedido Nº" numFmtId="0">
      <sharedItems containsString="0" containsBlank="1" containsNumber="1" containsInteger="1" minValue="1" maxValue="8" count="9">
        <n v="1"/>
        <n v="2"/>
        <n v="3"/>
        <n v="4"/>
        <n v="5"/>
        <m/>
        <n v="6" u="1"/>
        <n v="7" u="1"/>
        <n v="8" u="1"/>
      </sharedItems>
    </cacheField>
    <cacheField name="Tipo de Trabajo" numFmtId="0">
      <sharedItems containsBlank="1"/>
    </cacheField>
    <cacheField name="Información adicional" numFmtId="0">
      <sharedItems containsBlank="1"/>
    </cacheField>
    <cacheField name="Cantidad" numFmtId="0">
      <sharedItems containsString="0" containsBlank="1" containsNumber="1" containsInteger="1" minValue="1" maxValue="2"/>
    </cacheField>
    <cacheField name="Total Facturado" numFmtId="0">
      <sharedItems containsString="0" containsBlank="1" containsNumber="1" containsInteger="1" minValue="100" maxValue="1500"/>
    </cacheField>
    <cacheField name="Estado" numFmtId="0">
      <sharedItems containsBlank="1"/>
    </cacheField>
    <cacheField name="Fecha2" numFmtId="0">
      <sharedItems containsNonDate="0" containsDate="1" containsString="0" containsBlank="1" minDate="2018-01-14T00:00:00" maxDate="2018-01-16T00:00:00"/>
    </cacheField>
    <cacheField name="Pago 1" numFmtId="164">
      <sharedItems containsString="0" containsBlank="1" containsNumber="1" containsInteger="1" minValue="200" maxValue="1300"/>
    </cacheField>
    <cacheField name="Fecha3" numFmtId="0">
      <sharedItems containsNonDate="0" containsDate="1" containsString="0" containsBlank="1" minDate="2018-01-16T00:00:00" maxDate="2018-01-17T00:00:00"/>
    </cacheField>
    <cacheField name="Pago 2" numFmtId="164">
      <sharedItems containsString="0" containsBlank="1" containsNumber="1" containsInteger="1" minValue="200" maxValue="200"/>
    </cacheField>
    <cacheField name="Fecha4" numFmtId="0">
      <sharedItems containsNonDate="0" containsString="0" containsBlank="1"/>
    </cacheField>
    <cacheField name="Pago 3" numFmtId="164">
      <sharedItems containsNonDate="0" containsString="0" containsBlank="1"/>
    </cacheField>
    <cacheField name="Saldo" numFmtId="164">
      <sharedItems containsSemiMixedTypes="0" containsString="0" containsNumber="1" containsInteger="1" minValue="0" maxValue="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Tabla dinámica2" cacheId="0" applyNumberFormats="0" applyBorderFormats="0" applyFontFormats="0" applyPatternFormats="0" applyAlignmentFormats="0" applyWidthHeightFormats="1" dataCaption="Valores" updatedVersion="6" minRefreshableVersion="3" itemPrintTitles="1" createdVersion="5" indent="0" compact="0" compactData="0" multipleFieldFilters="0">
  <location ref="B5:E12" firstHeaderRow="0" firstDataRow="1" firstDataCol="2" rowPageCount="1" colPageCount="1"/>
  <pivotFields count="16">
    <pivotField compact="0" outline="0" showAll="0" defaultSubtotal="0"/>
    <pivotField axis="axisRow" compact="0" outline="0" showAll="0" defaultSubtotal="0">
      <items count="8">
        <item x="0"/>
        <item x="1"/>
        <item x="2"/>
        <item x="3"/>
        <item x="4"/>
        <item m="1" x="6"/>
        <item x="5"/>
        <item m="1" x="7"/>
      </items>
    </pivotField>
    <pivotField axis="axisPage" compact="0" outline="0" multipleItemSelectionAllowed="1" showAll="0" defaultSubtotal="0">
      <items count="5">
        <item x="0"/>
        <item x="1"/>
        <item x="2"/>
        <item m="1" x="4"/>
        <item x="3"/>
      </items>
    </pivotField>
    <pivotField axis="axisRow" compact="0" outline="0" showAll="0" defaultSubtotal="0">
      <items count="9">
        <item x="0"/>
        <item x="1"/>
        <item x="2"/>
        <item x="3"/>
        <item x="4"/>
        <item m="1" x="6"/>
        <item m="1" x="7"/>
        <item x="5"/>
        <item m="1" x="8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164" outline="0" showAll="0" defaultSubtotal="0"/>
  </pivotFields>
  <rowFields count="2">
    <field x="3"/>
    <field x="1"/>
  </rowFields>
  <rowItems count="7">
    <i>
      <x/>
      <x/>
    </i>
    <i>
      <x v="1"/>
      <x v="1"/>
    </i>
    <i>
      <x v="2"/>
      <x v="2"/>
    </i>
    <i>
      <x v="3"/>
      <x v="3"/>
    </i>
    <i>
      <x v="4"/>
      <x v="4"/>
    </i>
    <i>
      <x v="7"/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Total Facturado_" fld="7" baseField="1" baseItem="0" numFmtId="165"/>
    <dataField name="Saldo pendiente" fld="15" baseField="1" baseItem="0" numFmtId="165"/>
  </dataFields>
  <formats count="13">
    <format dxfId="1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5">
      <pivotArea outline="0" collapsedLevelsAreSubtotals="1" fieldPosition="0">
        <references count="2">
          <reference field="1" count="2" selected="0">
            <x v="0"/>
            <x v="4"/>
          </reference>
          <reference field="3" count="2" selected="0">
            <x v="0"/>
            <x v="4"/>
          </reference>
        </references>
      </pivotArea>
    </format>
    <format dxfId="14">
      <pivotArea dataOnly="0" labelOnly="1" outline="0" fieldPosition="0">
        <references count="1">
          <reference field="3" count="2">
            <x v="0"/>
            <x v="4"/>
          </reference>
        </references>
      </pivotArea>
    </format>
    <format dxfId="13">
      <pivotArea dataOnly="0" labelOnly="1" outline="0" fieldPosition="0">
        <references count="2">
          <reference field="1" count="1">
            <x v="0"/>
          </reference>
          <reference field="3" count="1" selected="0">
            <x v="0"/>
          </reference>
        </references>
      </pivotArea>
    </format>
    <format dxfId="12">
      <pivotArea dataOnly="0" labelOnly="1" outline="0" fieldPosition="0">
        <references count="2">
          <reference field="1" count="1">
            <x v="4"/>
          </reference>
          <reference field="3" count="1" selected="0">
            <x v="4"/>
          </reference>
        </references>
      </pivotArea>
    </format>
    <format dxfId="11">
      <pivotArea outline="0" fieldPosition="0">
        <references count="2">
          <reference field="1" count="0" selected="0"/>
          <reference field="3" count="0" selected="0"/>
        </references>
      </pivotArea>
    </format>
    <format dxfId="10">
      <pivotArea dataOnly="0" labelOnly="1" outline="0" fieldPosition="0">
        <references count="2">
          <reference field="1" count="1">
            <x v="0"/>
          </reference>
          <reference field="3" count="1" selected="0">
            <x v="0"/>
          </reference>
        </references>
      </pivotArea>
    </format>
    <format dxfId="9">
      <pivotArea dataOnly="0" labelOnly="1" outline="0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1" count="1">
            <x v="2"/>
          </reference>
          <reference field="3" count="1" selected="0">
            <x v="2"/>
          </reference>
        </references>
      </pivotArea>
    </format>
    <format dxfId="7">
      <pivotArea dataOnly="0" labelOnly="1" outline="0" fieldPosition="0">
        <references count="2">
          <reference field="1" count="1">
            <x v="3"/>
          </reference>
          <reference field="3" count="1" selected="0">
            <x v="3"/>
          </reference>
        </references>
      </pivotArea>
    </format>
    <format dxfId="6">
      <pivotArea dataOnly="0" labelOnly="1" outline="0" fieldPosition="0">
        <references count="2">
          <reference field="1" count="1">
            <x v="4"/>
          </reference>
          <reference field="3" count="1" selected="0">
            <x v="4"/>
          </reference>
        </references>
      </pivotArea>
    </format>
    <format dxfId="5">
      <pivotArea dataOnly="0" labelOnly="1" outline="0" fieldPosition="0">
        <references count="2">
          <reference field="1" count="1">
            <x v="6"/>
          </reference>
          <reference field="3" count="1" selected="0">
            <x v="7"/>
          </reference>
        </references>
      </pivotArea>
    </format>
    <format dxfId="4">
      <pivotArea dataOnly="0" labelOnly="1" outline="0" fieldPosition="0">
        <references count="1">
          <reference field="3" count="0"/>
        </references>
      </pivotArea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3:Q92" totalsRowShown="0" headerRowDxfId="35" headerRowBorderDxfId="34" tableBorderDxfId="33">
  <autoFilter ref="B3:Q9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000-000001000000}" name="Fecha" dataDxfId="32"/>
    <tableColumn id="2" xr3:uid="{00000000-0010-0000-0000-000002000000}" name="Factura Nº" dataDxfId="31"/>
    <tableColumn id="3" xr3:uid="{00000000-0010-0000-0000-000003000000}" name="Cliente" dataDxfId="30"/>
    <tableColumn id="4" xr3:uid="{00000000-0010-0000-0000-000004000000}" name="Pedido Nº" dataDxfId="29"/>
    <tableColumn id="5" xr3:uid="{00000000-0010-0000-0000-000005000000}" name="Tipo de Trabajo" dataDxfId="28"/>
    <tableColumn id="6" xr3:uid="{00000000-0010-0000-0000-000006000000}" name="Información adicional" dataDxfId="27"/>
    <tableColumn id="7" xr3:uid="{00000000-0010-0000-0000-000007000000}" name="Cantidad" dataDxfId="26"/>
    <tableColumn id="8" xr3:uid="{00000000-0010-0000-0000-000008000000}" name="Total Facturado" dataDxfId="25"/>
    <tableColumn id="9" xr3:uid="{00000000-0010-0000-0000-000009000000}" name="Estado" dataDxfId="24"/>
    <tableColumn id="10" xr3:uid="{00000000-0010-0000-0000-00000A000000}" name="Fecha2" dataDxfId="23"/>
    <tableColumn id="11" xr3:uid="{00000000-0010-0000-0000-00000B000000}" name="Pago 1" dataDxfId="22" dataCellStyle="Millares"/>
    <tableColumn id="12" xr3:uid="{00000000-0010-0000-0000-00000C000000}" name="Fecha3" dataDxfId="21"/>
    <tableColumn id="13" xr3:uid="{00000000-0010-0000-0000-00000D000000}" name="Pago 2" dataDxfId="20" dataCellStyle="Millares"/>
    <tableColumn id="14" xr3:uid="{00000000-0010-0000-0000-00000E000000}" name="Fecha4" dataDxfId="19"/>
    <tableColumn id="15" xr3:uid="{00000000-0010-0000-0000-00000F000000}" name="Pago 3" dataDxfId="18" dataCellStyle="Millares"/>
    <tableColumn id="16" xr3:uid="{00000000-0010-0000-0000-000010000000}" name="Saldo" dataDxfId="17" dataCellStyle="Millares">
      <calculatedColumnFormula>I4-SUM(L4,N4,P4)</calculatedColumnFormula>
    </tableColumn>
  </tableColumns>
  <tableStyleInfo name="TableStyleMedium3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4"/>
  <sheetViews>
    <sheetView showGridLines="0" zoomScaleNormal="100" workbookViewId="0">
      <selection sqref="A1:XFD1"/>
    </sheetView>
  </sheetViews>
  <sheetFormatPr baseColWidth="10" defaultRowHeight="15" x14ac:dyDescent="0.25"/>
  <cols>
    <col min="2" max="2" width="0.28515625" customWidth="1"/>
    <col min="12" max="12" width="23.28515625" customWidth="1"/>
    <col min="13" max="13" width="0.28515625" customWidth="1"/>
  </cols>
  <sheetData>
    <row r="2" spans="2:13" ht="2.25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2:13" ht="15.75" x14ac:dyDescent="0.25">
      <c r="B3" s="36"/>
      <c r="C3" s="44" t="s">
        <v>40</v>
      </c>
      <c r="D3" s="44"/>
      <c r="E3" s="44"/>
      <c r="F3" s="44"/>
      <c r="G3" s="44"/>
      <c r="H3" s="44"/>
      <c r="I3" s="44"/>
      <c r="J3" s="44"/>
      <c r="K3" s="44"/>
      <c r="L3" s="44"/>
      <c r="M3" s="36"/>
    </row>
    <row r="4" spans="2:13" x14ac:dyDescent="0.25">
      <c r="B4" s="36"/>
      <c r="C4" s="19" t="s">
        <v>36</v>
      </c>
      <c r="M4" s="36"/>
    </row>
    <row r="5" spans="2:13" ht="4.5" customHeight="1" x14ac:dyDescent="0.25">
      <c r="B5" s="36"/>
      <c r="C5" s="19"/>
      <c r="M5" s="36"/>
    </row>
    <row r="6" spans="2:13" x14ac:dyDescent="0.25">
      <c r="B6" s="36"/>
      <c r="C6" t="s">
        <v>56</v>
      </c>
      <c r="M6" s="36"/>
    </row>
    <row r="7" spans="2:13" x14ac:dyDescent="0.25">
      <c r="B7" s="36"/>
      <c r="C7" s="45" t="s">
        <v>57</v>
      </c>
      <c r="D7" s="45"/>
      <c r="E7" s="45"/>
      <c r="F7" s="45"/>
      <c r="G7" s="45"/>
      <c r="H7" s="45"/>
      <c r="I7" s="45"/>
      <c r="J7" s="45"/>
      <c r="K7" s="45"/>
      <c r="L7" s="45"/>
      <c r="M7" s="36"/>
    </row>
    <row r="8" spans="2:13" x14ac:dyDescent="0.25">
      <c r="B8" s="36"/>
      <c r="C8" s="45"/>
      <c r="D8" s="45"/>
      <c r="E8" s="45"/>
      <c r="F8" s="45"/>
      <c r="G8" s="45"/>
      <c r="H8" s="45"/>
      <c r="I8" s="45"/>
      <c r="J8" s="45"/>
      <c r="K8" s="45"/>
      <c r="L8" s="45"/>
      <c r="M8" s="36"/>
    </row>
    <row r="9" spans="2:13" x14ac:dyDescent="0.25">
      <c r="B9" s="36"/>
      <c r="C9" t="s">
        <v>58</v>
      </c>
      <c r="M9" s="36"/>
    </row>
    <row r="10" spans="2:13" x14ac:dyDescent="0.25">
      <c r="B10" s="36"/>
      <c r="C10" s="20" t="s">
        <v>66</v>
      </c>
      <c r="M10" s="36"/>
    </row>
    <row r="11" spans="2:13" x14ac:dyDescent="0.25">
      <c r="B11" s="36"/>
      <c r="C11" s="20" t="s">
        <v>67</v>
      </c>
      <c r="M11" s="36"/>
    </row>
    <row r="12" spans="2:13" x14ac:dyDescent="0.25">
      <c r="B12" s="36"/>
      <c r="C12" s="20" t="s">
        <v>68</v>
      </c>
      <c r="M12" s="36"/>
    </row>
    <row r="13" spans="2:13" x14ac:dyDescent="0.25">
      <c r="B13" s="36"/>
      <c r="C13" s="20" t="s">
        <v>69</v>
      </c>
      <c r="M13" s="36"/>
    </row>
    <row r="14" spans="2:13" x14ac:dyDescent="0.25">
      <c r="B14" s="36"/>
      <c r="C14" s="20" t="s">
        <v>70</v>
      </c>
      <c r="M14" s="36"/>
    </row>
    <row r="15" spans="2:13" x14ac:dyDescent="0.25">
      <c r="B15" s="36"/>
      <c r="C15" s="20" t="s">
        <v>71</v>
      </c>
      <c r="M15" s="36"/>
    </row>
    <row r="16" spans="2:13" x14ac:dyDescent="0.25">
      <c r="B16" s="36"/>
      <c r="C16" s="20" t="s">
        <v>72</v>
      </c>
      <c r="M16" s="36"/>
    </row>
    <row r="17" spans="2:13" x14ac:dyDescent="0.25">
      <c r="B17" s="36"/>
      <c r="C17" s="20" t="s">
        <v>73</v>
      </c>
      <c r="M17" s="36"/>
    </row>
    <row r="18" spans="2:13" ht="14.25" customHeight="1" x14ac:dyDescent="0.25">
      <c r="B18" s="36"/>
      <c r="C18" s="20" t="s">
        <v>74</v>
      </c>
      <c r="M18" s="36"/>
    </row>
    <row r="19" spans="2:13" x14ac:dyDescent="0.25">
      <c r="B19" s="36"/>
      <c r="C19" s="20" t="s">
        <v>39</v>
      </c>
      <c r="M19" s="36"/>
    </row>
    <row r="20" spans="2:13" x14ac:dyDescent="0.25">
      <c r="B20" s="36"/>
      <c r="C20" s="20" t="s">
        <v>75</v>
      </c>
      <c r="M20" s="36"/>
    </row>
    <row r="21" spans="2:13" x14ac:dyDescent="0.25">
      <c r="B21" s="36"/>
      <c r="C21" s="20"/>
      <c r="M21" s="36"/>
    </row>
    <row r="22" spans="2:13" x14ac:dyDescent="0.25">
      <c r="B22" s="36"/>
      <c r="C22" s="19" t="s">
        <v>38</v>
      </c>
      <c r="M22" s="36"/>
    </row>
    <row r="23" spans="2:13" ht="3.75" customHeight="1" x14ac:dyDescent="0.25">
      <c r="B23" s="36"/>
      <c r="C23" s="19"/>
      <c r="M23" s="36"/>
    </row>
    <row r="24" spans="2:13" x14ac:dyDescent="0.25">
      <c r="B24" s="36"/>
      <c r="C24" t="s">
        <v>59</v>
      </c>
      <c r="M24" s="36"/>
    </row>
    <row r="25" spans="2:13" ht="4.5" customHeight="1" x14ac:dyDescent="0.25">
      <c r="B25" s="36"/>
      <c r="M25" s="36"/>
    </row>
    <row r="26" spans="2:13" x14ac:dyDescent="0.25">
      <c r="B26" s="36"/>
      <c r="C26" t="s">
        <v>60</v>
      </c>
      <c r="M26" s="36"/>
    </row>
    <row r="27" spans="2:13" x14ac:dyDescent="0.25">
      <c r="B27" s="36"/>
      <c r="C27" t="s">
        <v>61</v>
      </c>
      <c r="M27" s="36"/>
    </row>
    <row r="28" spans="2:13" ht="4.5" customHeight="1" x14ac:dyDescent="0.25">
      <c r="B28" s="36"/>
      <c r="M28" s="36"/>
    </row>
    <row r="29" spans="2:13" x14ac:dyDescent="0.25">
      <c r="B29" s="36"/>
      <c r="C29" t="s">
        <v>62</v>
      </c>
      <c r="M29" s="36"/>
    </row>
    <row r="30" spans="2:13" ht="6" customHeight="1" x14ac:dyDescent="0.25">
      <c r="B30" s="36"/>
      <c r="M30" s="36"/>
    </row>
    <row r="31" spans="2:13" x14ac:dyDescent="0.25">
      <c r="B31" s="36"/>
      <c r="C31" t="s">
        <v>63</v>
      </c>
      <c r="M31" s="36"/>
    </row>
    <row r="32" spans="2:13" x14ac:dyDescent="0.25">
      <c r="B32" s="36"/>
      <c r="C32" s="23" t="s">
        <v>64</v>
      </c>
      <c r="M32" s="36"/>
    </row>
    <row r="33" spans="2:13" ht="12" customHeight="1" x14ac:dyDescent="0.25">
      <c r="B33" s="36"/>
      <c r="M33" s="36"/>
    </row>
    <row r="34" spans="2:13" ht="12" customHeight="1" x14ac:dyDescent="0.25">
      <c r="B34" s="36"/>
      <c r="C34" s="23" t="s">
        <v>65</v>
      </c>
      <c r="M34" s="36"/>
    </row>
    <row r="35" spans="2:13" ht="15.75" customHeight="1" x14ac:dyDescent="0.25">
      <c r="B35" s="36"/>
      <c r="C35" s="23" t="s">
        <v>96</v>
      </c>
      <c r="M35" s="36"/>
    </row>
    <row r="36" spans="2:13" ht="12" customHeight="1" x14ac:dyDescent="0.25">
      <c r="B36" s="36"/>
      <c r="C36" s="23"/>
      <c r="M36" s="36"/>
    </row>
    <row r="37" spans="2:13" x14ac:dyDescent="0.25">
      <c r="B37" s="36"/>
      <c r="C37" s="19" t="s">
        <v>37</v>
      </c>
      <c r="M37" s="36"/>
    </row>
    <row r="38" spans="2:13" x14ac:dyDescent="0.25">
      <c r="B38" s="36"/>
      <c r="C38" t="s">
        <v>94</v>
      </c>
      <c r="I38" s="21"/>
      <c r="M38" s="36"/>
    </row>
    <row r="39" spans="2:13" x14ac:dyDescent="0.25">
      <c r="B39" s="36"/>
      <c r="C39" t="s">
        <v>79</v>
      </c>
      <c r="I39" s="21"/>
      <c r="M39" s="36"/>
    </row>
    <row r="40" spans="2:13" x14ac:dyDescent="0.25">
      <c r="B40" s="36"/>
      <c r="C40" s="40" t="s">
        <v>95</v>
      </c>
      <c r="I40" s="21"/>
      <c r="M40" s="36"/>
    </row>
    <row r="41" spans="2:13" x14ac:dyDescent="0.25">
      <c r="B41" s="36"/>
      <c r="C41" s="42" t="s">
        <v>93</v>
      </c>
      <c r="I41" s="21"/>
      <c r="M41" s="36"/>
    </row>
    <row r="42" spans="2:13" x14ac:dyDescent="0.25">
      <c r="B42" s="36"/>
      <c r="C42" s="41"/>
      <c r="M42" s="36"/>
    </row>
    <row r="43" spans="2:13" ht="2.25" customHeight="1" x14ac:dyDescent="0.25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 ht="15" customHeight="1" x14ac:dyDescent="0.25">
      <c r="C44" s="41"/>
    </row>
  </sheetData>
  <mergeCells count="2">
    <mergeCell ref="C3:L3"/>
    <mergeCell ref="C7:L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30"/>
  <sheetViews>
    <sheetView showGridLines="0" workbookViewId="0">
      <selection sqref="A1:XFD1"/>
    </sheetView>
  </sheetViews>
  <sheetFormatPr baseColWidth="10" defaultRowHeight="15" x14ac:dyDescent="0.25"/>
  <cols>
    <col min="2" max="2" width="16.85546875" customWidth="1"/>
    <col min="3" max="3" width="21.5703125" customWidth="1"/>
    <col min="4" max="4" width="19.7109375" customWidth="1"/>
    <col min="5" max="5" width="17" customWidth="1"/>
    <col min="6" max="6" width="17.140625" customWidth="1"/>
    <col min="7" max="7" width="24.85546875" customWidth="1"/>
  </cols>
  <sheetData>
    <row r="3" spans="2:7" x14ac:dyDescent="0.25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</row>
    <row r="4" spans="2:7" x14ac:dyDescent="0.25">
      <c r="B4" s="9" t="s">
        <v>22</v>
      </c>
      <c r="C4" s="9" t="s">
        <v>46</v>
      </c>
      <c r="D4" s="9" t="s">
        <v>23</v>
      </c>
      <c r="E4" s="9" t="s">
        <v>24</v>
      </c>
      <c r="F4" s="9" t="s">
        <v>25</v>
      </c>
      <c r="G4" s="12"/>
    </row>
    <row r="5" spans="2:7" x14ac:dyDescent="0.25">
      <c r="B5" s="4" t="s">
        <v>83</v>
      </c>
      <c r="C5" s="4" t="s">
        <v>47</v>
      </c>
      <c r="D5" s="4" t="s">
        <v>50</v>
      </c>
      <c r="E5" s="4" t="s">
        <v>32</v>
      </c>
      <c r="F5" s="4" t="s">
        <v>53</v>
      </c>
      <c r="G5" s="6"/>
    </row>
    <row r="6" spans="2:7" x14ac:dyDescent="0.25">
      <c r="B6" s="4" t="s">
        <v>48</v>
      </c>
      <c r="C6" s="4" t="s">
        <v>49</v>
      </c>
      <c r="D6" s="4" t="s">
        <v>51</v>
      </c>
      <c r="E6" s="4" t="s">
        <v>52</v>
      </c>
      <c r="F6" s="4">
        <v>4270718</v>
      </c>
      <c r="G6" s="6"/>
    </row>
    <row r="7" spans="2:7" x14ac:dyDescent="0.25">
      <c r="B7" s="4" t="s">
        <v>84</v>
      </c>
      <c r="C7" s="4" t="s">
        <v>85</v>
      </c>
      <c r="D7" s="4" t="s">
        <v>86</v>
      </c>
      <c r="E7" s="4" t="s">
        <v>24</v>
      </c>
      <c r="F7" s="4">
        <v>519101</v>
      </c>
      <c r="G7" s="6"/>
    </row>
    <row r="8" spans="2:7" x14ac:dyDescent="0.25">
      <c r="B8" s="4"/>
      <c r="C8" s="4"/>
      <c r="D8" s="4"/>
      <c r="E8" s="4"/>
      <c r="F8" s="4"/>
      <c r="G8" s="6"/>
    </row>
    <row r="9" spans="2:7" x14ac:dyDescent="0.25">
      <c r="B9" s="4"/>
      <c r="C9" s="4"/>
      <c r="D9" s="4"/>
      <c r="E9" s="4"/>
      <c r="F9" s="4"/>
      <c r="G9" s="6"/>
    </row>
    <row r="10" spans="2:7" x14ac:dyDescent="0.25">
      <c r="B10" s="4"/>
      <c r="C10" s="4"/>
      <c r="D10" s="4"/>
      <c r="E10" s="4"/>
      <c r="F10" s="4"/>
      <c r="G10" s="5"/>
    </row>
    <row r="11" spans="2:7" x14ac:dyDescent="0.25">
      <c r="B11" s="4"/>
      <c r="C11" s="4"/>
      <c r="D11" s="4"/>
      <c r="E11" s="4"/>
      <c r="F11" s="4"/>
      <c r="G11" s="5"/>
    </row>
    <row r="12" spans="2:7" x14ac:dyDescent="0.25">
      <c r="B12" s="4"/>
      <c r="C12" s="4"/>
      <c r="D12" s="4"/>
      <c r="E12" s="4"/>
      <c r="F12" s="4"/>
      <c r="G12" s="5"/>
    </row>
    <row r="13" spans="2:7" x14ac:dyDescent="0.25">
      <c r="B13" s="4"/>
      <c r="C13" s="4"/>
      <c r="D13" s="4"/>
      <c r="E13" s="4"/>
      <c r="F13" s="4"/>
      <c r="G13" s="5"/>
    </row>
    <row r="14" spans="2:7" x14ac:dyDescent="0.25">
      <c r="B14" s="4"/>
      <c r="C14" s="4"/>
      <c r="D14" s="4"/>
      <c r="E14" s="4"/>
      <c r="F14" s="4"/>
      <c r="G14" s="5"/>
    </row>
    <row r="15" spans="2:7" x14ac:dyDescent="0.25">
      <c r="B15" s="4"/>
      <c r="C15" s="4"/>
      <c r="D15" s="4"/>
      <c r="E15" s="4"/>
      <c r="F15" s="4"/>
      <c r="G15" s="5"/>
    </row>
    <row r="16" spans="2:7" x14ac:dyDescent="0.25">
      <c r="B16" s="4"/>
      <c r="C16" s="4"/>
      <c r="D16" s="4"/>
      <c r="E16" s="4"/>
      <c r="F16" s="4"/>
      <c r="G16" s="5"/>
    </row>
    <row r="17" spans="2:7" x14ac:dyDescent="0.25">
      <c r="B17" s="4"/>
      <c r="C17" s="4"/>
      <c r="D17" s="4"/>
      <c r="E17" s="4"/>
      <c r="F17" s="4"/>
      <c r="G17" s="5"/>
    </row>
    <row r="18" spans="2:7" x14ac:dyDescent="0.25">
      <c r="B18" s="4"/>
      <c r="C18" s="4"/>
      <c r="D18" s="4"/>
      <c r="E18" s="4"/>
      <c r="F18" s="4"/>
      <c r="G18" s="5"/>
    </row>
    <row r="19" spans="2:7" x14ac:dyDescent="0.25">
      <c r="B19" s="4"/>
      <c r="C19" s="4"/>
      <c r="D19" s="4"/>
      <c r="E19" s="4"/>
      <c r="F19" s="4"/>
      <c r="G19" s="5"/>
    </row>
    <row r="20" spans="2:7" x14ac:dyDescent="0.25">
      <c r="B20" s="4"/>
      <c r="C20" s="4"/>
      <c r="D20" s="4"/>
      <c r="E20" s="4"/>
      <c r="F20" s="4"/>
      <c r="G20" s="5"/>
    </row>
    <row r="21" spans="2:7" x14ac:dyDescent="0.25">
      <c r="B21" s="4"/>
      <c r="C21" s="4"/>
      <c r="D21" s="4"/>
      <c r="E21" s="4"/>
      <c r="F21" s="4"/>
      <c r="G21" s="5"/>
    </row>
    <row r="22" spans="2:7" x14ac:dyDescent="0.25">
      <c r="B22" s="4"/>
      <c r="C22" s="4"/>
      <c r="D22" s="4"/>
      <c r="E22" s="4"/>
      <c r="F22" s="4"/>
      <c r="G22" s="5"/>
    </row>
    <row r="23" spans="2:7" x14ac:dyDescent="0.25">
      <c r="B23" s="4"/>
      <c r="C23" s="4"/>
      <c r="D23" s="4"/>
      <c r="E23" s="4"/>
      <c r="F23" s="4"/>
      <c r="G23" s="5"/>
    </row>
    <row r="24" spans="2:7" x14ac:dyDescent="0.25">
      <c r="B24" s="4"/>
      <c r="C24" s="4"/>
      <c r="D24" s="4"/>
      <c r="E24" s="4"/>
      <c r="F24" s="4"/>
      <c r="G24" s="5"/>
    </row>
    <row r="25" spans="2:7" x14ac:dyDescent="0.25">
      <c r="B25" s="4"/>
      <c r="C25" s="4"/>
      <c r="D25" s="4"/>
      <c r="E25" s="4"/>
      <c r="F25" s="4"/>
      <c r="G25" s="5"/>
    </row>
    <row r="26" spans="2:7" x14ac:dyDescent="0.25">
      <c r="B26" s="4"/>
      <c r="C26" s="4"/>
      <c r="D26" s="4"/>
      <c r="E26" s="4"/>
      <c r="F26" s="4"/>
      <c r="G26" s="5"/>
    </row>
    <row r="27" spans="2:7" x14ac:dyDescent="0.25">
      <c r="B27" s="4"/>
      <c r="C27" s="4"/>
      <c r="D27" s="4"/>
      <c r="E27" s="4"/>
      <c r="F27" s="4"/>
      <c r="G27" s="5"/>
    </row>
    <row r="28" spans="2:7" x14ac:dyDescent="0.25">
      <c r="B28" s="4"/>
      <c r="C28" s="4"/>
      <c r="D28" s="4"/>
      <c r="E28" s="4"/>
      <c r="F28" s="4"/>
      <c r="G28" s="5"/>
    </row>
    <row r="29" spans="2:7" x14ac:dyDescent="0.25">
      <c r="B29" s="2"/>
      <c r="C29" s="2"/>
      <c r="D29" s="2"/>
      <c r="E29" s="2"/>
      <c r="F29" s="2"/>
      <c r="G29" s="3"/>
    </row>
    <row r="30" spans="2:7" x14ac:dyDescent="0.25">
      <c r="B30" s="4"/>
      <c r="C30" s="4"/>
      <c r="D30" s="4"/>
      <c r="E30" s="4"/>
      <c r="F30" s="4"/>
      <c r="G30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29"/>
  <sheetViews>
    <sheetView showGridLines="0" workbookViewId="0">
      <selection sqref="A1:XFD1"/>
    </sheetView>
  </sheetViews>
  <sheetFormatPr baseColWidth="10" defaultRowHeight="15" x14ac:dyDescent="0.25"/>
  <cols>
    <col min="2" max="2" width="34.7109375" style="1" customWidth="1"/>
  </cols>
  <sheetData>
    <row r="1" spans="2:2" x14ac:dyDescent="0.25">
      <c r="B1"/>
    </row>
    <row r="2" spans="2:2" x14ac:dyDescent="0.25">
      <c r="B2"/>
    </row>
    <row r="3" spans="2:2" ht="18.75" customHeight="1" x14ac:dyDescent="0.25">
      <c r="B3" s="11" t="s">
        <v>6</v>
      </c>
    </row>
    <row r="4" spans="2:2" x14ac:dyDescent="0.25">
      <c r="B4" s="37" t="s">
        <v>18</v>
      </c>
    </row>
    <row r="5" spans="2:2" x14ac:dyDescent="0.25">
      <c r="B5" s="38" t="s">
        <v>33</v>
      </c>
    </row>
    <row r="6" spans="2:2" x14ac:dyDescent="0.25">
      <c r="B6" s="38" t="s">
        <v>19</v>
      </c>
    </row>
    <row r="7" spans="2:2" x14ac:dyDescent="0.25">
      <c r="B7" s="38" t="s">
        <v>20</v>
      </c>
    </row>
    <row r="8" spans="2:2" x14ac:dyDescent="0.25">
      <c r="B8" s="38" t="s">
        <v>21</v>
      </c>
    </row>
    <row r="9" spans="2:2" x14ac:dyDescent="0.25">
      <c r="B9" s="38"/>
    </row>
    <row r="10" spans="2:2" x14ac:dyDescent="0.25">
      <c r="B10" s="38"/>
    </row>
    <row r="11" spans="2:2" x14ac:dyDescent="0.25">
      <c r="B11" s="38"/>
    </row>
    <row r="12" spans="2:2" x14ac:dyDescent="0.25">
      <c r="B12" s="38"/>
    </row>
    <row r="13" spans="2:2" x14ac:dyDescent="0.25">
      <c r="B13" s="38"/>
    </row>
    <row r="14" spans="2:2" x14ac:dyDescent="0.25">
      <c r="B14" s="38"/>
    </row>
    <row r="15" spans="2:2" x14ac:dyDescent="0.25">
      <c r="B15" s="38"/>
    </row>
    <row r="16" spans="2:2" x14ac:dyDescent="0.25">
      <c r="B16" s="38"/>
    </row>
    <row r="17" spans="2:2" x14ac:dyDescent="0.25">
      <c r="B17" s="38"/>
    </row>
    <row r="18" spans="2:2" x14ac:dyDescent="0.25">
      <c r="B18" s="38"/>
    </row>
    <row r="19" spans="2:2" x14ac:dyDescent="0.25">
      <c r="B19" s="38"/>
    </row>
    <row r="20" spans="2:2" x14ac:dyDescent="0.25">
      <c r="B20" s="38"/>
    </row>
    <row r="21" spans="2:2" x14ac:dyDescent="0.25">
      <c r="B21" s="38"/>
    </row>
    <row r="22" spans="2:2" x14ac:dyDescent="0.25">
      <c r="B22" s="38"/>
    </row>
    <row r="23" spans="2:2" x14ac:dyDescent="0.25">
      <c r="B23" s="38"/>
    </row>
    <row r="24" spans="2:2" x14ac:dyDescent="0.25">
      <c r="B24" s="38"/>
    </row>
    <row r="25" spans="2:2" x14ac:dyDescent="0.25">
      <c r="B25" s="38"/>
    </row>
    <row r="26" spans="2:2" x14ac:dyDescent="0.25">
      <c r="B26" s="38"/>
    </row>
    <row r="27" spans="2:2" x14ac:dyDescent="0.25">
      <c r="B27" s="38"/>
    </row>
    <row r="28" spans="2:2" x14ac:dyDescent="0.25">
      <c r="B28" s="38"/>
    </row>
    <row r="29" spans="2:2" x14ac:dyDescent="0.25">
      <c r="B29" s="3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Q92"/>
  <sheetViews>
    <sheetView showGridLines="0" workbookViewId="0">
      <selection sqref="A1:XFD1"/>
    </sheetView>
  </sheetViews>
  <sheetFormatPr baseColWidth="10" defaultRowHeight="15" x14ac:dyDescent="0.25"/>
  <cols>
    <col min="2" max="2" width="14" customWidth="1"/>
    <col min="3" max="3" width="14.140625" customWidth="1"/>
    <col min="4" max="4" width="20.28515625" customWidth="1"/>
    <col min="5" max="5" width="18.140625" bestFit="1" customWidth="1"/>
    <col min="6" max="6" width="24.42578125" customWidth="1"/>
    <col min="7" max="7" width="24.5703125" customWidth="1"/>
    <col min="8" max="8" width="18.7109375" customWidth="1"/>
    <col min="9" max="9" width="16.7109375" customWidth="1"/>
    <col min="10" max="10" width="16.42578125" bestFit="1" customWidth="1"/>
    <col min="17" max="17" width="17.28515625" customWidth="1"/>
  </cols>
  <sheetData>
    <row r="2" spans="2:17" ht="15.75" x14ac:dyDescent="0.25">
      <c r="K2" s="46" t="s">
        <v>12</v>
      </c>
      <c r="L2" s="46"/>
      <c r="M2" s="46"/>
      <c r="N2" s="46"/>
      <c r="O2" s="46"/>
      <c r="P2" s="46"/>
    </row>
    <row r="3" spans="2:17" x14ac:dyDescent="0.25">
      <c r="B3" s="11" t="s">
        <v>7</v>
      </c>
      <c r="C3" s="11" t="s">
        <v>77</v>
      </c>
      <c r="D3" s="11" t="s">
        <v>0</v>
      </c>
      <c r="E3" s="11" t="s">
        <v>78</v>
      </c>
      <c r="F3" s="11" t="s">
        <v>17</v>
      </c>
      <c r="G3" s="11" t="s">
        <v>9</v>
      </c>
      <c r="H3" s="11" t="s">
        <v>8</v>
      </c>
      <c r="I3" s="11" t="s">
        <v>10</v>
      </c>
      <c r="J3" s="11" t="s">
        <v>11</v>
      </c>
      <c r="K3" s="11" t="s">
        <v>29</v>
      </c>
      <c r="L3" s="11" t="s">
        <v>13</v>
      </c>
      <c r="M3" s="11" t="s">
        <v>30</v>
      </c>
      <c r="N3" s="11" t="s">
        <v>14</v>
      </c>
      <c r="O3" s="11" t="s">
        <v>31</v>
      </c>
      <c r="P3" s="11" t="s">
        <v>15</v>
      </c>
      <c r="Q3" s="11" t="s">
        <v>16</v>
      </c>
    </row>
    <row r="4" spans="2:17" x14ac:dyDescent="0.25">
      <c r="B4" s="8">
        <v>43113</v>
      </c>
      <c r="C4" s="9" t="s">
        <v>80</v>
      </c>
      <c r="D4" s="9" t="s">
        <v>22</v>
      </c>
      <c r="E4" s="9">
        <v>1</v>
      </c>
      <c r="F4" s="9" t="s">
        <v>18</v>
      </c>
      <c r="G4" s="9" t="s">
        <v>88</v>
      </c>
      <c r="H4" s="9">
        <v>2</v>
      </c>
      <c r="I4" s="10">
        <f>300*2</f>
        <v>600</v>
      </c>
      <c r="J4" s="9" t="s">
        <v>27</v>
      </c>
      <c r="K4" s="8"/>
      <c r="L4" s="10"/>
      <c r="M4" s="9"/>
      <c r="N4" s="10"/>
      <c r="O4" s="9"/>
      <c r="P4" s="10"/>
      <c r="Q4" s="26">
        <f>I4-SUM(L4,N4,P4)</f>
        <v>600</v>
      </c>
    </row>
    <row r="5" spans="2:17" x14ac:dyDescent="0.25">
      <c r="B5" s="18">
        <v>43114</v>
      </c>
      <c r="C5" s="4" t="s">
        <v>81</v>
      </c>
      <c r="D5" s="2" t="s">
        <v>22</v>
      </c>
      <c r="E5" s="4">
        <v>2</v>
      </c>
      <c r="F5" s="2" t="s">
        <v>20</v>
      </c>
      <c r="G5" s="4" t="s">
        <v>54</v>
      </c>
      <c r="H5" s="4">
        <v>1</v>
      </c>
      <c r="I5" s="22">
        <v>250</v>
      </c>
      <c r="J5" s="9" t="s">
        <v>26</v>
      </c>
      <c r="K5" s="18">
        <v>43114</v>
      </c>
      <c r="L5" s="7">
        <v>200</v>
      </c>
      <c r="M5" s="4"/>
      <c r="N5" s="7"/>
      <c r="O5" s="4"/>
      <c r="P5" s="7"/>
      <c r="Q5" s="27">
        <f>I5-SUM(L5,N5,P5)</f>
        <v>50</v>
      </c>
    </row>
    <row r="6" spans="2:17" x14ac:dyDescent="0.25">
      <c r="B6" s="18">
        <v>43114</v>
      </c>
      <c r="C6" s="4" t="s">
        <v>82</v>
      </c>
      <c r="D6" s="2" t="s">
        <v>84</v>
      </c>
      <c r="E6" s="4">
        <v>3</v>
      </c>
      <c r="F6" s="2" t="s">
        <v>19</v>
      </c>
      <c r="G6" s="4" t="s">
        <v>87</v>
      </c>
      <c r="H6" s="4">
        <v>1</v>
      </c>
      <c r="I6" s="22">
        <v>1500</v>
      </c>
      <c r="J6" s="9" t="s">
        <v>28</v>
      </c>
      <c r="K6" s="18">
        <v>43115</v>
      </c>
      <c r="L6" s="7">
        <v>1300</v>
      </c>
      <c r="M6" s="18">
        <v>43116</v>
      </c>
      <c r="N6" s="7">
        <v>200</v>
      </c>
      <c r="O6" s="4"/>
      <c r="P6" s="7"/>
      <c r="Q6" s="28">
        <f t="shared" ref="Q6:Q69" si="0">I6-SUM(L6,N6,P6)</f>
        <v>0</v>
      </c>
    </row>
    <row r="7" spans="2:17" x14ac:dyDescent="0.25">
      <c r="B7" s="18">
        <v>43115</v>
      </c>
      <c r="C7" s="4" t="s">
        <v>89</v>
      </c>
      <c r="D7" s="2" t="s">
        <v>48</v>
      </c>
      <c r="E7" s="4">
        <v>4</v>
      </c>
      <c r="F7" s="2" t="s">
        <v>33</v>
      </c>
      <c r="G7" s="4" t="s">
        <v>55</v>
      </c>
      <c r="H7" s="4">
        <v>2</v>
      </c>
      <c r="I7" s="22">
        <v>100</v>
      </c>
      <c r="J7" s="9" t="s">
        <v>26</v>
      </c>
      <c r="K7" s="4"/>
      <c r="L7" s="7"/>
      <c r="M7" s="4"/>
      <c r="N7" s="7"/>
      <c r="O7" s="4"/>
      <c r="P7" s="7"/>
      <c r="Q7" s="28">
        <f t="shared" si="0"/>
        <v>100</v>
      </c>
    </row>
    <row r="8" spans="2:17" x14ac:dyDescent="0.25">
      <c r="B8" s="18">
        <v>43116</v>
      </c>
      <c r="C8" s="4" t="s">
        <v>90</v>
      </c>
      <c r="D8" s="2" t="s">
        <v>22</v>
      </c>
      <c r="E8" s="4">
        <v>5</v>
      </c>
      <c r="F8" s="2" t="s">
        <v>33</v>
      </c>
      <c r="G8" s="4" t="s">
        <v>54</v>
      </c>
      <c r="H8" s="4">
        <v>2</v>
      </c>
      <c r="I8" s="22">
        <v>200</v>
      </c>
      <c r="J8" s="9" t="s">
        <v>27</v>
      </c>
      <c r="K8" s="4"/>
      <c r="L8" s="7"/>
      <c r="M8" s="4"/>
      <c r="N8" s="7"/>
      <c r="O8" s="4"/>
      <c r="P8" s="7"/>
      <c r="Q8" s="28">
        <f t="shared" ref="Q8:Q12" si="1">I8-SUM(L8,N8,P8)</f>
        <v>200</v>
      </c>
    </row>
    <row r="9" spans="2:17" x14ac:dyDescent="0.25">
      <c r="B9" s="18"/>
      <c r="C9" s="4"/>
      <c r="D9" s="2"/>
      <c r="E9" s="4"/>
      <c r="F9" s="2"/>
      <c r="G9" s="4"/>
      <c r="H9" s="4"/>
      <c r="I9" s="22"/>
      <c r="J9" s="9"/>
      <c r="K9" s="4"/>
      <c r="L9" s="7"/>
      <c r="M9" s="4"/>
      <c r="N9" s="7"/>
      <c r="O9" s="4"/>
      <c r="P9" s="7"/>
      <c r="Q9" s="28">
        <f t="shared" si="1"/>
        <v>0</v>
      </c>
    </row>
    <row r="10" spans="2:17" x14ac:dyDescent="0.25">
      <c r="B10" s="18"/>
      <c r="C10" s="4"/>
      <c r="D10" s="2"/>
      <c r="E10" s="4"/>
      <c r="F10" s="2"/>
      <c r="G10" s="4"/>
      <c r="H10" s="4"/>
      <c r="I10" s="22"/>
      <c r="J10" s="9"/>
      <c r="K10" s="4"/>
      <c r="L10" s="7"/>
      <c r="M10" s="4"/>
      <c r="N10" s="7"/>
      <c r="O10" s="4"/>
      <c r="P10" s="7"/>
      <c r="Q10" s="28">
        <f t="shared" ref="Q10" si="2">I10-SUM(L10,N10,P10)</f>
        <v>0</v>
      </c>
    </row>
    <row r="11" spans="2:17" x14ac:dyDescent="0.25">
      <c r="B11" s="18"/>
      <c r="C11" s="4"/>
      <c r="D11" s="2"/>
      <c r="E11" s="4"/>
      <c r="F11" s="2"/>
      <c r="G11" s="4"/>
      <c r="H11" s="4"/>
      <c r="I11" s="22"/>
      <c r="J11" s="4"/>
      <c r="K11" s="4"/>
      <c r="L11" s="7"/>
      <c r="M11" s="4"/>
      <c r="N11" s="7"/>
      <c r="O11" s="4"/>
      <c r="P11" s="7"/>
      <c r="Q11" s="28">
        <f t="shared" si="1"/>
        <v>0</v>
      </c>
    </row>
    <row r="12" spans="2:17" x14ac:dyDescent="0.25">
      <c r="B12" s="18"/>
      <c r="C12" s="4"/>
      <c r="D12" s="2"/>
      <c r="E12" s="4"/>
      <c r="F12" s="2"/>
      <c r="G12" s="4"/>
      <c r="H12" s="4"/>
      <c r="I12" s="22"/>
      <c r="J12" s="4"/>
      <c r="K12" s="4"/>
      <c r="L12" s="7"/>
      <c r="M12" s="4"/>
      <c r="N12" s="7"/>
      <c r="O12" s="4"/>
      <c r="P12" s="7"/>
      <c r="Q12" s="28">
        <f t="shared" si="1"/>
        <v>0</v>
      </c>
    </row>
    <row r="13" spans="2:17" x14ac:dyDescent="0.25">
      <c r="B13" s="4"/>
      <c r="C13" s="4"/>
      <c r="D13" s="2"/>
      <c r="E13" s="4"/>
      <c r="F13" s="2"/>
      <c r="G13" s="4"/>
      <c r="H13" s="4"/>
      <c r="I13" s="4"/>
      <c r="J13" s="4"/>
      <c r="K13" s="4"/>
      <c r="L13" s="7"/>
      <c r="M13" s="4"/>
      <c r="N13" s="7"/>
      <c r="O13" s="4"/>
      <c r="P13" s="7"/>
      <c r="Q13" s="28">
        <f t="shared" si="0"/>
        <v>0</v>
      </c>
    </row>
    <row r="14" spans="2:17" x14ac:dyDescent="0.25">
      <c r="B14" s="4"/>
      <c r="C14" s="4"/>
      <c r="D14" s="2"/>
      <c r="E14" s="4"/>
      <c r="F14" s="2"/>
      <c r="G14" s="4"/>
      <c r="H14" s="4"/>
      <c r="I14" s="4"/>
      <c r="J14" s="4"/>
      <c r="K14" s="4"/>
      <c r="L14" s="7"/>
      <c r="M14" s="4"/>
      <c r="N14" s="7"/>
      <c r="O14" s="4"/>
      <c r="P14" s="7"/>
      <c r="Q14" s="28">
        <f t="shared" si="0"/>
        <v>0</v>
      </c>
    </row>
    <row r="15" spans="2:17" x14ac:dyDescent="0.25">
      <c r="B15" s="4"/>
      <c r="C15" s="4"/>
      <c r="D15" s="2"/>
      <c r="E15" s="4"/>
      <c r="F15" s="2"/>
      <c r="G15" s="4"/>
      <c r="H15" s="4"/>
      <c r="I15" s="4"/>
      <c r="J15" s="4"/>
      <c r="K15" s="4"/>
      <c r="L15" s="7"/>
      <c r="M15" s="4"/>
      <c r="N15" s="7"/>
      <c r="O15" s="4"/>
      <c r="P15" s="7"/>
      <c r="Q15" s="28">
        <f t="shared" si="0"/>
        <v>0</v>
      </c>
    </row>
    <row r="16" spans="2:17" x14ac:dyDescent="0.25">
      <c r="B16" s="4"/>
      <c r="C16" s="4"/>
      <c r="D16" s="2"/>
      <c r="E16" s="4"/>
      <c r="F16" s="2"/>
      <c r="G16" s="4"/>
      <c r="H16" s="4"/>
      <c r="I16" s="4"/>
      <c r="J16" s="4"/>
      <c r="K16" s="4"/>
      <c r="L16" s="7"/>
      <c r="M16" s="4"/>
      <c r="N16" s="7"/>
      <c r="O16" s="4"/>
      <c r="P16" s="7"/>
      <c r="Q16" s="28">
        <f t="shared" si="0"/>
        <v>0</v>
      </c>
    </row>
    <row r="17" spans="2:17" x14ac:dyDescent="0.25">
      <c r="B17" s="4"/>
      <c r="C17" s="4"/>
      <c r="D17" s="2"/>
      <c r="E17" s="4"/>
      <c r="F17" s="2"/>
      <c r="G17" s="4"/>
      <c r="H17" s="4"/>
      <c r="I17" s="4"/>
      <c r="J17" s="4"/>
      <c r="K17" s="4"/>
      <c r="L17" s="7"/>
      <c r="M17" s="4"/>
      <c r="N17" s="7"/>
      <c r="O17" s="4"/>
      <c r="P17" s="7"/>
      <c r="Q17" s="28">
        <f t="shared" si="0"/>
        <v>0</v>
      </c>
    </row>
    <row r="18" spans="2:17" x14ac:dyDescent="0.25">
      <c r="B18" s="4"/>
      <c r="C18" s="4"/>
      <c r="D18" s="2"/>
      <c r="E18" s="4"/>
      <c r="F18" s="2"/>
      <c r="G18" s="4"/>
      <c r="H18" s="4"/>
      <c r="I18" s="4"/>
      <c r="J18" s="4"/>
      <c r="K18" s="4"/>
      <c r="L18" s="7"/>
      <c r="M18" s="4"/>
      <c r="N18" s="7"/>
      <c r="O18" s="4"/>
      <c r="P18" s="7"/>
      <c r="Q18" s="28">
        <f t="shared" si="0"/>
        <v>0</v>
      </c>
    </row>
    <row r="19" spans="2:17" x14ac:dyDescent="0.25">
      <c r="B19" s="4"/>
      <c r="C19" s="4"/>
      <c r="D19" s="2"/>
      <c r="E19" s="4"/>
      <c r="F19" s="2"/>
      <c r="G19" s="4"/>
      <c r="H19" s="4"/>
      <c r="I19" s="4"/>
      <c r="J19" s="4"/>
      <c r="K19" s="4"/>
      <c r="L19" s="7"/>
      <c r="M19" s="4"/>
      <c r="N19" s="7"/>
      <c r="O19" s="4"/>
      <c r="P19" s="7"/>
      <c r="Q19" s="28">
        <f t="shared" si="0"/>
        <v>0</v>
      </c>
    </row>
    <row r="20" spans="2:17" x14ac:dyDescent="0.25">
      <c r="B20" s="4"/>
      <c r="C20" s="4"/>
      <c r="D20" s="2"/>
      <c r="E20" s="4"/>
      <c r="F20" s="2"/>
      <c r="G20" s="4"/>
      <c r="H20" s="4"/>
      <c r="I20" s="4"/>
      <c r="J20" s="4"/>
      <c r="K20" s="4"/>
      <c r="L20" s="7"/>
      <c r="M20" s="4"/>
      <c r="N20" s="7"/>
      <c r="O20" s="4"/>
      <c r="P20" s="7"/>
      <c r="Q20" s="28">
        <f t="shared" si="0"/>
        <v>0</v>
      </c>
    </row>
    <row r="21" spans="2:17" x14ac:dyDescent="0.25">
      <c r="B21" s="4"/>
      <c r="C21" s="4"/>
      <c r="D21" s="2"/>
      <c r="E21" s="4"/>
      <c r="F21" s="2"/>
      <c r="G21" s="4"/>
      <c r="H21" s="4"/>
      <c r="I21" s="4"/>
      <c r="J21" s="4"/>
      <c r="K21" s="4"/>
      <c r="L21" s="7"/>
      <c r="M21" s="4"/>
      <c r="N21" s="7"/>
      <c r="O21" s="4"/>
      <c r="P21" s="7"/>
      <c r="Q21" s="28">
        <f t="shared" si="0"/>
        <v>0</v>
      </c>
    </row>
    <row r="22" spans="2:17" x14ac:dyDescent="0.25">
      <c r="B22" s="4"/>
      <c r="C22" s="4"/>
      <c r="D22" s="2"/>
      <c r="E22" s="4"/>
      <c r="F22" s="2"/>
      <c r="G22" s="4"/>
      <c r="H22" s="4"/>
      <c r="I22" s="4"/>
      <c r="J22" s="4"/>
      <c r="K22" s="4"/>
      <c r="L22" s="7"/>
      <c r="M22" s="4"/>
      <c r="N22" s="7"/>
      <c r="O22" s="4"/>
      <c r="P22" s="7"/>
      <c r="Q22" s="28">
        <f t="shared" si="0"/>
        <v>0</v>
      </c>
    </row>
    <row r="23" spans="2:17" x14ac:dyDescent="0.25">
      <c r="B23" s="4"/>
      <c r="C23" s="4"/>
      <c r="D23" s="2"/>
      <c r="E23" s="4"/>
      <c r="F23" s="2"/>
      <c r="G23" s="4"/>
      <c r="H23" s="4"/>
      <c r="I23" s="4"/>
      <c r="J23" s="4"/>
      <c r="K23" s="4"/>
      <c r="L23" s="7"/>
      <c r="M23" s="4"/>
      <c r="N23" s="7"/>
      <c r="O23" s="4"/>
      <c r="P23" s="7"/>
      <c r="Q23" s="28">
        <f t="shared" si="0"/>
        <v>0</v>
      </c>
    </row>
    <row r="24" spans="2:17" x14ac:dyDescent="0.25">
      <c r="B24" s="4"/>
      <c r="C24" s="4"/>
      <c r="D24" s="2"/>
      <c r="E24" s="4"/>
      <c r="F24" s="2"/>
      <c r="G24" s="4"/>
      <c r="H24" s="4"/>
      <c r="I24" s="4"/>
      <c r="J24" s="4"/>
      <c r="K24" s="4"/>
      <c r="L24" s="7"/>
      <c r="M24" s="4"/>
      <c r="N24" s="7"/>
      <c r="O24" s="4"/>
      <c r="P24" s="7"/>
      <c r="Q24" s="28">
        <f t="shared" si="0"/>
        <v>0</v>
      </c>
    </row>
    <row r="25" spans="2:17" x14ac:dyDescent="0.25">
      <c r="B25" s="4"/>
      <c r="C25" s="4"/>
      <c r="D25" s="2"/>
      <c r="E25" s="4"/>
      <c r="F25" s="2"/>
      <c r="G25" s="4"/>
      <c r="H25" s="4"/>
      <c r="I25" s="4"/>
      <c r="J25" s="4"/>
      <c r="K25" s="4"/>
      <c r="L25" s="7"/>
      <c r="M25" s="4"/>
      <c r="N25" s="7"/>
      <c r="O25" s="4"/>
      <c r="P25" s="7"/>
      <c r="Q25" s="28">
        <f t="shared" si="0"/>
        <v>0</v>
      </c>
    </row>
    <row r="26" spans="2:17" x14ac:dyDescent="0.25">
      <c r="B26" s="4"/>
      <c r="C26" s="4"/>
      <c r="D26" s="2"/>
      <c r="E26" s="4"/>
      <c r="F26" s="2"/>
      <c r="G26" s="4"/>
      <c r="H26" s="4"/>
      <c r="I26" s="4"/>
      <c r="J26" s="4"/>
      <c r="K26" s="4"/>
      <c r="L26" s="7"/>
      <c r="M26" s="4"/>
      <c r="N26" s="7"/>
      <c r="O26" s="4"/>
      <c r="P26" s="7"/>
      <c r="Q26" s="28">
        <f t="shared" si="0"/>
        <v>0</v>
      </c>
    </row>
    <row r="27" spans="2:17" x14ac:dyDescent="0.25">
      <c r="B27" s="4"/>
      <c r="C27" s="4"/>
      <c r="D27" s="2"/>
      <c r="E27" s="4"/>
      <c r="F27" s="2"/>
      <c r="G27" s="4"/>
      <c r="H27" s="4"/>
      <c r="I27" s="4"/>
      <c r="J27" s="4"/>
      <c r="K27" s="4"/>
      <c r="L27" s="7"/>
      <c r="M27" s="4"/>
      <c r="N27" s="7"/>
      <c r="O27" s="4"/>
      <c r="P27" s="7"/>
      <c r="Q27" s="28">
        <f t="shared" si="0"/>
        <v>0</v>
      </c>
    </row>
    <row r="28" spans="2:17" x14ac:dyDescent="0.25">
      <c r="B28" s="4"/>
      <c r="C28" s="4"/>
      <c r="D28" s="2"/>
      <c r="E28" s="4"/>
      <c r="F28" s="2"/>
      <c r="G28" s="4"/>
      <c r="H28" s="4"/>
      <c r="I28" s="4"/>
      <c r="J28" s="4"/>
      <c r="K28" s="4"/>
      <c r="L28" s="7"/>
      <c r="M28" s="4"/>
      <c r="N28" s="7"/>
      <c r="O28" s="4"/>
      <c r="P28" s="7"/>
      <c r="Q28" s="28">
        <f t="shared" si="0"/>
        <v>0</v>
      </c>
    </row>
    <row r="29" spans="2:17" x14ac:dyDescent="0.25">
      <c r="B29" s="4"/>
      <c r="C29" s="4"/>
      <c r="D29" s="2"/>
      <c r="E29" s="4"/>
      <c r="F29" s="2"/>
      <c r="G29" s="4"/>
      <c r="H29" s="4"/>
      <c r="I29" s="4"/>
      <c r="J29" s="4"/>
      <c r="K29" s="4"/>
      <c r="L29" s="7"/>
      <c r="M29" s="4"/>
      <c r="N29" s="7"/>
      <c r="O29" s="4"/>
      <c r="P29" s="7"/>
      <c r="Q29" s="28">
        <f t="shared" si="0"/>
        <v>0</v>
      </c>
    </row>
    <row r="30" spans="2:17" x14ac:dyDescent="0.25">
      <c r="B30" s="4"/>
      <c r="C30" s="4"/>
      <c r="D30" s="2"/>
      <c r="E30" s="4"/>
      <c r="F30" s="2"/>
      <c r="G30" s="4"/>
      <c r="H30" s="4"/>
      <c r="I30" s="4"/>
      <c r="J30" s="4"/>
      <c r="K30" s="4"/>
      <c r="L30" s="7"/>
      <c r="M30" s="4"/>
      <c r="N30" s="7"/>
      <c r="O30" s="4"/>
      <c r="P30" s="7"/>
      <c r="Q30" s="28">
        <f t="shared" si="0"/>
        <v>0</v>
      </c>
    </row>
    <row r="31" spans="2:17" x14ac:dyDescent="0.25">
      <c r="B31" s="4"/>
      <c r="C31" s="4"/>
      <c r="D31" s="2"/>
      <c r="E31" s="4"/>
      <c r="F31" s="2"/>
      <c r="G31" s="4"/>
      <c r="H31" s="4"/>
      <c r="I31" s="4"/>
      <c r="J31" s="4"/>
      <c r="K31" s="4"/>
      <c r="L31" s="7"/>
      <c r="M31" s="4"/>
      <c r="N31" s="7"/>
      <c r="O31" s="4"/>
      <c r="P31" s="7"/>
      <c r="Q31" s="28">
        <f t="shared" si="0"/>
        <v>0</v>
      </c>
    </row>
    <row r="32" spans="2:17" x14ac:dyDescent="0.25">
      <c r="B32" s="4"/>
      <c r="C32" s="4"/>
      <c r="D32" s="2"/>
      <c r="E32" s="4"/>
      <c r="F32" s="2"/>
      <c r="G32" s="4"/>
      <c r="H32" s="4"/>
      <c r="I32" s="4"/>
      <c r="J32" s="4"/>
      <c r="K32" s="4"/>
      <c r="L32" s="7"/>
      <c r="M32" s="4"/>
      <c r="N32" s="7"/>
      <c r="O32" s="4"/>
      <c r="P32" s="7"/>
      <c r="Q32" s="28">
        <f t="shared" si="0"/>
        <v>0</v>
      </c>
    </row>
    <row r="33" spans="2:17" x14ac:dyDescent="0.25">
      <c r="B33" s="4"/>
      <c r="C33" s="4"/>
      <c r="D33" s="2"/>
      <c r="E33" s="4"/>
      <c r="F33" s="2"/>
      <c r="G33" s="4"/>
      <c r="H33" s="4"/>
      <c r="I33" s="4"/>
      <c r="J33" s="4"/>
      <c r="K33" s="4"/>
      <c r="L33" s="7"/>
      <c r="M33" s="4"/>
      <c r="N33" s="7"/>
      <c r="O33" s="4"/>
      <c r="P33" s="7"/>
      <c r="Q33" s="28">
        <f t="shared" si="0"/>
        <v>0</v>
      </c>
    </row>
    <row r="34" spans="2:17" x14ac:dyDescent="0.25">
      <c r="B34" s="4"/>
      <c r="C34" s="4"/>
      <c r="D34" s="2"/>
      <c r="E34" s="4"/>
      <c r="F34" s="2"/>
      <c r="G34" s="4"/>
      <c r="H34" s="4"/>
      <c r="I34" s="4"/>
      <c r="J34" s="4"/>
      <c r="K34" s="4"/>
      <c r="L34" s="7"/>
      <c r="M34" s="4"/>
      <c r="N34" s="7"/>
      <c r="O34" s="4"/>
      <c r="P34" s="7"/>
      <c r="Q34" s="28">
        <f t="shared" si="0"/>
        <v>0</v>
      </c>
    </row>
    <row r="35" spans="2:17" x14ac:dyDescent="0.25">
      <c r="B35" s="4"/>
      <c r="C35" s="4"/>
      <c r="D35" s="2"/>
      <c r="E35" s="4"/>
      <c r="F35" s="2"/>
      <c r="G35" s="4"/>
      <c r="H35" s="4"/>
      <c r="I35" s="4"/>
      <c r="J35" s="4"/>
      <c r="K35" s="4"/>
      <c r="L35" s="7"/>
      <c r="M35" s="4"/>
      <c r="N35" s="7"/>
      <c r="O35" s="4"/>
      <c r="P35" s="7"/>
      <c r="Q35" s="28">
        <f t="shared" si="0"/>
        <v>0</v>
      </c>
    </row>
    <row r="36" spans="2:17" x14ac:dyDescent="0.25">
      <c r="B36" s="4"/>
      <c r="C36" s="4"/>
      <c r="D36" s="2"/>
      <c r="E36" s="4"/>
      <c r="F36" s="2"/>
      <c r="G36" s="4"/>
      <c r="H36" s="4"/>
      <c r="I36" s="4"/>
      <c r="J36" s="4"/>
      <c r="K36" s="4"/>
      <c r="L36" s="7"/>
      <c r="M36" s="4"/>
      <c r="N36" s="7"/>
      <c r="O36" s="4"/>
      <c r="P36" s="7"/>
      <c r="Q36" s="28">
        <f t="shared" si="0"/>
        <v>0</v>
      </c>
    </row>
    <row r="37" spans="2:17" x14ac:dyDescent="0.25">
      <c r="B37" s="4"/>
      <c r="C37" s="4"/>
      <c r="D37" s="2"/>
      <c r="E37" s="4"/>
      <c r="F37" s="2"/>
      <c r="G37" s="4"/>
      <c r="H37" s="4"/>
      <c r="I37" s="4"/>
      <c r="J37" s="4"/>
      <c r="K37" s="4"/>
      <c r="L37" s="7"/>
      <c r="M37" s="4"/>
      <c r="N37" s="7"/>
      <c r="O37" s="4"/>
      <c r="P37" s="7"/>
      <c r="Q37" s="28">
        <f t="shared" si="0"/>
        <v>0</v>
      </c>
    </row>
    <row r="38" spans="2:17" x14ac:dyDescent="0.25">
      <c r="B38" s="4"/>
      <c r="C38" s="4"/>
      <c r="D38" s="2"/>
      <c r="E38" s="4"/>
      <c r="F38" s="2"/>
      <c r="G38" s="4"/>
      <c r="H38" s="4"/>
      <c r="I38" s="4"/>
      <c r="J38" s="4"/>
      <c r="K38" s="4"/>
      <c r="L38" s="7"/>
      <c r="M38" s="4"/>
      <c r="N38" s="7"/>
      <c r="O38" s="4"/>
      <c r="P38" s="7"/>
      <c r="Q38" s="28">
        <f t="shared" si="0"/>
        <v>0</v>
      </c>
    </row>
    <row r="39" spans="2:17" x14ac:dyDescent="0.25">
      <c r="B39" s="4"/>
      <c r="C39" s="4"/>
      <c r="D39" s="2"/>
      <c r="E39" s="4"/>
      <c r="F39" s="2"/>
      <c r="G39" s="4"/>
      <c r="H39" s="4"/>
      <c r="I39" s="4"/>
      <c r="J39" s="4"/>
      <c r="K39" s="4"/>
      <c r="L39" s="7"/>
      <c r="M39" s="4"/>
      <c r="N39" s="7"/>
      <c r="O39" s="4"/>
      <c r="P39" s="7"/>
      <c r="Q39" s="28">
        <f t="shared" si="0"/>
        <v>0</v>
      </c>
    </row>
    <row r="40" spans="2:17" x14ac:dyDescent="0.25">
      <c r="B40" s="4"/>
      <c r="C40" s="4"/>
      <c r="D40" s="2"/>
      <c r="E40" s="4"/>
      <c r="F40" s="2"/>
      <c r="G40" s="4"/>
      <c r="H40" s="4"/>
      <c r="I40" s="4"/>
      <c r="J40" s="4"/>
      <c r="K40" s="4"/>
      <c r="L40" s="7"/>
      <c r="M40" s="4"/>
      <c r="N40" s="7"/>
      <c r="O40" s="4"/>
      <c r="P40" s="7"/>
      <c r="Q40" s="28">
        <f t="shared" si="0"/>
        <v>0</v>
      </c>
    </row>
    <row r="41" spans="2:17" x14ac:dyDescent="0.25">
      <c r="B41" s="4"/>
      <c r="C41" s="4"/>
      <c r="D41" s="2"/>
      <c r="E41" s="4"/>
      <c r="F41" s="2"/>
      <c r="G41" s="4"/>
      <c r="H41" s="4"/>
      <c r="I41" s="4"/>
      <c r="J41" s="4"/>
      <c r="K41" s="4"/>
      <c r="L41" s="7"/>
      <c r="M41" s="4"/>
      <c r="N41" s="7"/>
      <c r="O41" s="4"/>
      <c r="P41" s="7"/>
      <c r="Q41" s="28">
        <f t="shared" si="0"/>
        <v>0</v>
      </c>
    </row>
    <row r="42" spans="2:17" x14ac:dyDescent="0.25">
      <c r="B42" s="4"/>
      <c r="C42" s="4"/>
      <c r="D42" s="2"/>
      <c r="E42" s="4"/>
      <c r="F42" s="2"/>
      <c r="G42" s="4"/>
      <c r="H42" s="4"/>
      <c r="I42" s="4"/>
      <c r="J42" s="4"/>
      <c r="K42" s="4"/>
      <c r="L42" s="7"/>
      <c r="M42" s="4"/>
      <c r="N42" s="7"/>
      <c r="O42" s="4"/>
      <c r="P42" s="7"/>
      <c r="Q42" s="28">
        <f t="shared" si="0"/>
        <v>0</v>
      </c>
    </row>
    <row r="43" spans="2:17" x14ac:dyDescent="0.25">
      <c r="B43" s="4"/>
      <c r="C43" s="4"/>
      <c r="D43" s="2"/>
      <c r="E43" s="4"/>
      <c r="F43" s="2"/>
      <c r="G43" s="4"/>
      <c r="H43" s="4"/>
      <c r="I43" s="4"/>
      <c r="J43" s="4"/>
      <c r="K43" s="4"/>
      <c r="L43" s="7"/>
      <c r="M43" s="4"/>
      <c r="N43" s="7"/>
      <c r="O43" s="4"/>
      <c r="P43" s="7"/>
      <c r="Q43" s="28">
        <f t="shared" si="0"/>
        <v>0</v>
      </c>
    </row>
    <row r="44" spans="2:17" x14ac:dyDescent="0.25">
      <c r="B44" s="4"/>
      <c r="C44" s="4"/>
      <c r="D44" s="2"/>
      <c r="E44" s="4"/>
      <c r="F44" s="2"/>
      <c r="G44" s="4"/>
      <c r="H44" s="4"/>
      <c r="I44" s="4"/>
      <c r="J44" s="4"/>
      <c r="K44" s="4"/>
      <c r="L44" s="7"/>
      <c r="M44" s="4"/>
      <c r="N44" s="7"/>
      <c r="O44" s="4"/>
      <c r="P44" s="7"/>
      <c r="Q44" s="28">
        <f t="shared" si="0"/>
        <v>0</v>
      </c>
    </row>
    <row r="45" spans="2:17" x14ac:dyDescent="0.25">
      <c r="B45" s="4"/>
      <c r="C45" s="4"/>
      <c r="D45" s="2"/>
      <c r="E45" s="4"/>
      <c r="F45" s="2"/>
      <c r="G45" s="4"/>
      <c r="H45" s="4"/>
      <c r="I45" s="4"/>
      <c r="J45" s="4"/>
      <c r="K45" s="4"/>
      <c r="L45" s="7"/>
      <c r="M45" s="4"/>
      <c r="N45" s="7"/>
      <c r="O45" s="4"/>
      <c r="P45" s="7"/>
      <c r="Q45" s="28">
        <f t="shared" si="0"/>
        <v>0</v>
      </c>
    </row>
    <row r="46" spans="2:17" x14ac:dyDescent="0.25">
      <c r="B46" s="4"/>
      <c r="C46" s="4"/>
      <c r="D46" s="2"/>
      <c r="E46" s="4"/>
      <c r="F46" s="2"/>
      <c r="G46" s="4"/>
      <c r="H46" s="4"/>
      <c r="I46" s="4"/>
      <c r="J46" s="4"/>
      <c r="K46" s="4"/>
      <c r="L46" s="7"/>
      <c r="M46" s="4"/>
      <c r="N46" s="7"/>
      <c r="O46" s="4"/>
      <c r="P46" s="7"/>
      <c r="Q46" s="28">
        <f t="shared" si="0"/>
        <v>0</v>
      </c>
    </row>
    <row r="47" spans="2:17" x14ac:dyDescent="0.25">
      <c r="B47" s="4"/>
      <c r="C47" s="4"/>
      <c r="D47" s="2"/>
      <c r="E47" s="4"/>
      <c r="F47" s="2"/>
      <c r="G47" s="4"/>
      <c r="H47" s="4"/>
      <c r="I47" s="4"/>
      <c r="J47" s="4"/>
      <c r="K47" s="4"/>
      <c r="L47" s="7"/>
      <c r="M47" s="4"/>
      <c r="N47" s="7"/>
      <c r="O47" s="4"/>
      <c r="P47" s="7"/>
      <c r="Q47" s="28">
        <f t="shared" si="0"/>
        <v>0</v>
      </c>
    </row>
    <row r="48" spans="2:17" x14ac:dyDescent="0.25">
      <c r="B48" s="4"/>
      <c r="C48" s="4"/>
      <c r="D48" s="2"/>
      <c r="E48" s="4"/>
      <c r="F48" s="2"/>
      <c r="G48" s="4"/>
      <c r="H48" s="4"/>
      <c r="I48" s="4"/>
      <c r="J48" s="4"/>
      <c r="K48" s="4"/>
      <c r="L48" s="7"/>
      <c r="M48" s="4"/>
      <c r="N48" s="7"/>
      <c r="O48" s="4"/>
      <c r="P48" s="7"/>
      <c r="Q48" s="28">
        <f t="shared" si="0"/>
        <v>0</v>
      </c>
    </row>
    <row r="49" spans="2:17" x14ac:dyDescent="0.25">
      <c r="B49" s="4"/>
      <c r="C49" s="4"/>
      <c r="D49" s="2"/>
      <c r="E49" s="4"/>
      <c r="F49" s="2"/>
      <c r="G49" s="4"/>
      <c r="H49" s="4"/>
      <c r="I49" s="4"/>
      <c r="J49" s="4"/>
      <c r="K49" s="4"/>
      <c r="L49" s="7"/>
      <c r="M49" s="4"/>
      <c r="N49" s="7"/>
      <c r="O49" s="4"/>
      <c r="P49" s="7"/>
      <c r="Q49" s="28">
        <f t="shared" si="0"/>
        <v>0</v>
      </c>
    </row>
    <row r="50" spans="2:17" x14ac:dyDescent="0.25">
      <c r="B50" s="4"/>
      <c r="C50" s="4"/>
      <c r="D50" s="2"/>
      <c r="E50" s="4"/>
      <c r="F50" s="2"/>
      <c r="G50" s="4"/>
      <c r="H50" s="4"/>
      <c r="I50" s="4"/>
      <c r="J50" s="4"/>
      <c r="K50" s="4"/>
      <c r="L50" s="7"/>
      <c r="M50" s="4"/>
      <c r="N50" s="7"/>
      <c r="O50" s="4"/>
      <c r="P50" s="7"/>
      <c r="Q50" s="28">
        <f t="shared" si="0"/>
        <v>0</v>
      </c>
    </row>
    <row r="51" spans="2:17" x14ac:dyDescent="0.25">
      <c r="B51" s="4"/>
      <c r="C51" s="4"/>
      <c r="D51" s="2"/>
      <c r="E51" s="4"/>
      <c r="F51" s="2"/>
      <c r="G51" s="4"/>
      <c r="H51" s="4"/>
      <c r="I51" s="4"/>
      <c r="J51" s="4"/>
      <c r="K51" s="4"/>
      <c r="L51" s="7"/>
      <c r="M51" s="4"/>
      <c r="N51" s="7"/>
      <c r="O51" s="4"/>
      <c r="P51" s="7"/>
      <c r="Q51" s="28">
        <f t="shared" si="0"/>
        <v>0</v>
      </c>
    </row>
    <row r="52" spans="2:17" x14ac:dyDescent="0.25">
      <c r="B52" s="4"/>
      <c r="C52" s="4"/>
      <c r="D52" s="2"/>
      <c r="E52" s="4"/>
      <c r="F52" s="2"/>
      <c r="G52" s="4"/>
      <c r="H52" s="4"/>
      <c r="I52" s="4"/>
      <c r="J52" s="4"/>
      <c r="K52" s="4"/>
      <c r="L52" s="7"/>
      <c r="M52" s="4"/>
      <c r="N52" s="7"/>
      <c r="O52" s="4"/>
      <c r="P52" s="7"/>
      <c r="Q52" s="28">
        <f t="shared" si="0"/>
        <v>0</v>
      </c>
    </row>
    <row r="53" spans="2:17" x14ac:dyDescent="0.25">
      <c r="B53" s="4"/>
      <c r="C53" s="4"/>
      <c r="D53" s="2"/>
      <c r="E53" s="4"/>
      <c r="F53" s="2"/>
      <c r="G53" s="4"/>
      <c r="H53" s="4"/>
      <c r="I53" s="4"/>
      <c r="J53" s="4"/>
      <c r="K53" s="4"/>
      <c r="L53" s="7"/>
      <c r="M53" s="4"/>
      <c r="N53" s="7"/>
      <c r="O53" s="4"/>
      <c r="P53" s="7"/>
      <c r="Q53" s="28">
        <f t="shared" si="0"/>
        <v>0</v>
      </c>
    </row>
    <row r="54" spans="2:17" x14ac:dyDescent="0.25">
      <c r="B54" s="4"/>
      <c r="C54" s="4"/>
      <c r="D54" s="2"/>
      <c r="E54" s="4"/>
      <c r="F54" s="2"/>
      <c r="G54" s="4"/>
      <c r="H54" s="4"/>
      <c r="I54" s="4"/>
      <c r="J54" s="4"/>
      <c r="K54" s="4"/>
      <c r="L54" s="7"/>
      <c r="M54" s="4"/>
      <c r="N54" s="7"/>
      <c r="O54" s="4"/>
      <c r="P54" s="7"/>
      <c r="Q54" s="28">
        <f t="shared" si="0"/>
        <v>0</v>
      </c>
    </row>
    <row r="55" spans="2:17" x14ac:dyDescent="0.25">
      <c r="B55" s="4"/>
      <c r="C55" s="4"/>
      <c r="D55" s="2"/>
      <c r="E55" s="4"/>
      <c r="F55" s="2"/>
      <c r="G55" s="4"/>
      <c r="H55" s="4"/>
      <c r="I55" s="4"/>
      <c r="J55" s="4"/>
      <c r="K55" s="4"/>
      <c r="L55" s="7"/>
      <c r="M55" s="4"/>
      <c r="N55" s="7"/>
      <c r="O55" s="4"/>
      <c r="P55" s="7"/>
      <c r="Q55" s="28">
        <f t="shared" si="0"/>
        <v>0</v>
      </c>
    </row>
    <row r="56" spans="2:17" x14ac:dyDescent="0.25">
      <c r="B56" s="4"/>
      <c r="C56" s="4"/>
      <c r="D56" s="2"/>
      <c r="E56" s="4"/>
      <c r="F56" s="2"/>
      <c r="G56" s="4"/>
      <c r="H56" s="4"/>
      <c r="I56" s="4"/>
      <c r="J56" s="4"/>
      <c r="K56" s="4"/>
      <c r="L56" s="7"/>
      <c r="M56" s="4"/>
      <c r="N56" s="7"/>
      <c r="O56" s="4"/>
      <c r="P56" s="7"/>
      <c r="Q56" s="28">
        <f t="shared" si="0"/>
        <v>0</v>
      </c>
    </row>
    <row r="57" spans="2:17" x14ac:dyDescent="0.25">
      <c r="B57" s="4"/>
      <c r="C57" s="4"/>
      <c r="D57" s="2"/>
      <c r="E57" s="4"/>
      <c r="F57" s="2"/>
      <c r="G57" s="4"/>
      <c r="H57" s="4"/>
      <c r="I57" s="4"/>
      <c r="J57" s="4"/>
      <c r="K57" s="4"/>
      <c r="L57" s="7"/>
      <c r="M57" s="4"/>
      <c r="N57" s="7"/>
      <c r="O57" s="4"/>
      <c r="P57" s="7"/>
      <c r="Q57" s="28">
        <f t="shared" si="0"/>
        <v>0</v>
      </c>
    </row>
    <row r="58" spans="2:17" x14ac:dyDescent="0.25">
      <c r="B58" s="4"/>
      <c r="C58" s="4"/>
      <c r="D58" s="2"/>
      <c r="E58" s="4"/>
      <c r="F58" s="2"/>
      <c r="G58" s="4"/>
      <c r="H58" s="4"/>
      <c r="I58" s="4"/>
      <c r="J58" s="4"/>
      <c r="K58" s="4"/>
      <c r="L58" s="7"/>
      <c r="M58" s="4"/>
      <c r="N58" s="7"/>
      <c r="O58" s="4"/>
      <c r="P58" s="7"/>
      <c r="Q58" s="28">
        <f t="shared" si="0"/>
        <v>0</v>
      </c>
    </row>
    <row r="59" spans="2:17" x14ac:dyDescent="0.25">
      <c r="B59" s="4"/>
      <c r="C59" s="4"/>
      <c r="D59" s="2"/>
      <c r="E59" s="4"/>
      <c r="F59" s="2"/>
      <c r="G59" s="4"/>
      <c r="H59" s="4"/>
      <c r="I59" s="4"/>
      <c r="J59" s="4"/>
      <c r="K59" s="4"/>
      <c r="L59" s="7"/>
      <c r="M59" s="4"/>
      <c r="N59" s="7"/>
      <c r="O59" s="4"/>
      <c r="P59" s="7"/>
      <c r="Q59" s="28">
        <f t="shared" si="0"/>
        <v>0</v>
      </c>
    </row>
    <row r="60" spans="2:17" x14ac:dyDescent="0.25">
      <c r="B60" s="4"/>
      <c r="C60" s="4"/>
      <c r="D60" s="2"/>
      <c r="E60" s="4"/>
      <c r="F60" s="2"/>
      <c r="G60" s="4"/>
      <c r="H60" s="4"/>
      <c r="I60" s="4"/>
      <c r="J60" s="4"/>
      <c r="K60" s="4"/>
      <c r="L60" s="7"/>
      <c r="M60" s="4"/>
      <c r="N60" s="7"/>
      <c r="O60" s="4"/>
      <c r="P60" s="7"/>
      <c r="Q60" s="28">
        <f t="shared" si="0"/>
        <v>0</v>
      </c>
    </row>
    <row r="61" spans="2:17" x14ac:dyDescent="0.25">
      <c r="B61" s="4"/>
      <c r="C61" s="4"/>
      <c r="D61" s="2"/>
      <c r="E61" s="4"/>
      <c r="F61" s="2"/>
      <c r="G61" s="4"/>
      <c r="H61" s="4"/>
      <c r="I61" s="4"/>
      <c r="J61" s="4"/>
      <c r="K61" s="4"/>
      <c r="L61" s="7"/>
      <c r="M61" s="4"/>
      <c r="N61" s="7"/>
      <c r="O61" s="4"/>
      <c r="P61" s="7"/>
      <c r="Q61" s="28">
        <f t="shared" si="0"/>
        <v>0</v>
      </c>
    </row>
    <row r="62" spans="2:17" x14ac:dyDescent="0.25">
      <c r="B62" s="4"/>
      <c r="C62" s="4"/>
      <c r="D62" s="2"/>
      <c r="E62" s="4"/>
      <c r="F62" s="2"/>
      <c r="G62" s="4"/>
      <c r="H62" s="4"/>
      <c r="I62" s="4"/>
      <c r="J62" s="4"/>
      <c r="K62" s="4"/>
      <c r="L62" s="7"/>
      <c r="M62" s="4"/>
      <c r="N62" s="7"/>
      <c r="O62" s="4"/>
      <c r="P62" s="7"/>
      <c r="Q62" s="28">
        <f t="shared" si="0"/>
        <v>0</v>
      </c>
    </row>
    <row r="63" spans="2:17" x14ac:dyDescent="0.25">
      <c r="B63" s="4"/>
      <c r="C63" s="4"/>
      <c r="D63" s="2"/>
      <c r="E63" s="4"/>
      <c r="F63" s="2"/>
      <c r="G63" s="4"/>
      <c r="H63" s="4"/>
      <c r="I63" s="4"/>
      <c r="J63" s="4"/>
      <c r="K63" s="4"/>
      <c r="L63" s="7"/>
      <c r="M63" s="4"/>
      <c r="N63" s="7"/>
      <c r="O63" s="4"/>
      <c r="P63" s="7"/>
      <c r="Q63" s="28">
        <f t="shared" si="0"/>
        <v>0</v>
      </c>
    </row>
    <row r="64" spans="2:17" x14ac:dyDescent="0.25">
      <c r="B64" s="4"/>
      <c r="C64" s="4"/>
      <c r="D64" s="2"/>
      <c r="E64" s="4"/>
      <c r="F64" s="2"/>
      <c r="G64" s="4"/>
      <c r="H64" s="4"/>
      <c r="I64" s="4"/>
      <c r="J64" s="4"/>
      <c r="K64" s="4"/>
      <c r="L64" s="7"/>
      <c r="M64" s="4"/>
      <c r="N64" s="7"/>
      <c r="O64" s="4"/>
      <c r="P64" s="7"/>
      <c r="Q64" s="28">
        <f t="shared" si="0"/>
        <v>0</v>
      </c>
    </row>
    <row r="65" spans="2:17" x14ac:dyDescent="0.25">
      <c r="B65" s="4"/>
      <c r="C65" s="4"/>
      <c r="D65" s="2"/>
      <c r="E65" s="4"/>
      <c r="F65" s="2"/>
      <c r="G65" s="4"/>
      <c r="H65" s="4"/>
      <c r="I65" s="4"/>
      <c r="J65" s="4"/>
      <c r="K65" s="4"/>
      <c r="L65" s="7"/>
      <c r="M65" s="4"/>
      <c r="N65" s="7"/>
      <c r="O65" s="4"/>
      <c r="P65" s="7"/>
      <c r="Q65" s="28">
        <f t="shared" si="0"/>
        <v>0</v>
      </c>
    </row>
    <row r="66" spans="2:17" x14ac:dyDescent="0.25">
      <c r="B66" s="4"/>
      <c r="C66" s="4"/>
      <c r="D66" s="2"/>
      <c r="E66" s="4"/>
      <c r="F66" s="2"/>
      <c r="G66" s="4"/>
      <c r="H66" s="4"/>
      <c r="I66" s="4"/>
      <c r="J66" s="4"/>
      <c r="K66" s="4"/>
      <c r="L66" s="7"/>
      <c r="M66" s="4"/>
      <c r="N66" s="7"/>
      <c r="O66" s="4"/>
      <c r="P66" s="7"/>
      <c r="Q66" s="28">
        <f t="shared" si="0"/>
        <v>0</v>
      </c>
    </row>
    <row r="67" spans="2:17" x14ac:dyDescent="0.25">
      <c r="B67" s="4"/>
      <c r="C67" s="4"/>
      <c r="D67" s="2"/>
      <c r="E67" s="4"/>
      <c r="F67" s="2"/>
      <c r="G67" s="4"/>
      <c r="H67" s="4"/>
      <c r="I67" s="4"/>
      <c r="J67" s="4"/>
      <c r="K67" s="4"/>
      <c r="L67" s="7"/>
      <c r="M67" s="4"/>
      <c r="N67" s="7"/>
      <c r="O67" s="4"/>
      <c r="P67" s="7"/>
      <c r="Q67" s="28">
        <f t="shared" si="0"/>
        <v>0</v>
      </c>
    </row>
    <row r="68" spans="2:17" x14ac:dyDescent="0.25">
      <c r="B68" s="4"/>
      <c r="C68" s="4"/>
      <c r="D68" s="2"/>
      <c r="E68" s="4"/>
      <c r="F68" s="2"/>
      <c r="G68" s="4"/>
      <c r="H68" s="4"/>
      <c r="I68" s="4"/>
      <c r="J68" s="4"/>
      <c r="K68" s="4"/>
      <c r="L68" s="7"/>
      <c r="M68" s="4"/>
      <c r="N68" s="7"/>
      <c r="O68" s="4"/>
      <c r="P68" s="7"/>
      <c r="Q68" s="28">
        <f t="shared" si="0"/>
        <v>0</v>
      </c>
    </row>
    <row r="69" spans="2:17" x14ac:dyDescent="0.25">
      <c r="B69" s="4"/>
      <c r="C69" s="4"/>
      <c r="D69" s="2"/>
      <c r="E69" s="4"/>
      <c r="F69" s="2"/>
      <c r="G69" s="4"/>
      <c r="H69" s="4"/>
      <c r="I69" s="4"/>
      <c r="J69" s="4"/>
      <c r="K69" s="4"/>
      <c r="L69" s="7"/>
      <c r="M69" s="4"/>
      <c r="N69" s="7"/>
      <c r="O69" s="4"/>
      <c r="P69" s="7"/>
      <c r="Q69" s="28">
        <f t="shared" si="0"/>
        <v>0</v>
      </c>
    </row>
    <row r="70" spans="2:17" x14ac:dyDescent="0.25">
      <c r="B70" s="4"/>
      <c r="C70" s="4"/>
      <c r="D70" s="2"/>
      <c r="E70" s="4"/>
      <c r="F70" s="2"/>
      <c r="G70" s="4"/>
      <c r="H70" s="4"/>
      <c r="I70" s="4"/>
      <c r="J70" s="4"/>
      <c r="K70" s="4"/>
      <c r="L70" s="7"/>
      <c r="M70" s="4"/>
      <c r="N70" s="7"/>
      <c r="O70" s="4"/>
      <c r="P70" s="7"/>
      <c r="Q70" s="28">
        <f t="shared" ref="Q70:Q92" si="3">I70-SUM(L70,N70,P70)</f>
        <v>0</v>
      </c>
    </row>
    <row r="71" spans="2:17" x14ac:dyDescent="0.25">
      <c r="B71" s="4"/>
      <c r="C71" s="4"/>
      <c r="D71" s="2"/>
      <c r="E71" s="4"/>
      <c r="F71" s="2"/>
      <c r="G71" s="4"/>
      <c r="H71" s="4"/>
      <c r="I71" s="4"/>
      <c r="J71" s="4"/>
      <c r="K71" s="4"/>
      <c r="L71" s="7"/>
      <c r="M71" s="4"/>
      <c r="N71" s="7"/>
      <c r="O71" s="4"/>
      <c r="P71" s="7"/>
      <c r="Q71" s="28">
        <f t="shared" si="3"/>
        <v>0</v>
      </c>
    </row>
    <row r="72" spans="2:17" x14ac:dyDescent="0.25">
      <c r="B72" s="4"/>
      <c r="C72" s="4"/>
      <c r="D72" s="2"/>
      <c r="E72" s="4"/>
      <c r="F72" s="2"/>
      <c r="G72" s="4"/>
      <c r="H72" s="4"/>
      <c r="I72" s="4"/>
      <c r="J72" s="4"/>
      <c r="K72" s="4"/>
      <c r="L72" s="7"/>
      <c r="M72" s="4"/>
      <c r="N72" s="7"/>
      <c r="O72" s="4"/>
      <c r="P72" s="7"/>
      <c r="Q72" s="28">
        <f t="shared" si="3"/>
        <v>0</v>
      </c>
    </row>
    <row r="73" spans="2:17" x14ac:dyDescent="0.25">
      <c r="B73" s="4"/>
      <c r="C73" s="4"/>
      <c r="D73" s="2"/>
      <c r="E73" s="4"/>
      <c r="F73" s="2"/>
      <c r="G73" s="4"/>
      <c r="H73" s="4"/>
      <c r="I73" s="4"/>
      <c r="J73" s="4"/>
      <c r="K73" s="4"/>
      <c r="L73" s="7"/>
      <c r="M73" s="4"/>
      <c r="N73" s="7"/>
      <c r="O73" s="4"/>
      <c r="P73" s="7"/>
      <c r="Q73" s="28">
        <f t="shared" si="3"/>
        <v>0</v>
      </c>
    </row>
    <row r="74" spans="2:17" x14ac:dyDescent="0.25">
      <c r="B74" s="4"/>
      <c r="C74" s="4"/>
      <c r="D74" s="2"/>
      <c r="E74" s="4"/>
      <c r="F74" s="2"/>
      <c r="G74" s="4"/>
      <c r="H74" s="4"/>
      <c r="I74" s="4"/>
      <c r="J74" s="4"/>
      <c r="K74" s="4"/>
      <c r="L74" s="7"/>
      <c r="M74" s="4"/>
      <c r="N74" s="7"/>
      <c r="O74" s="4"/>
      <c r="P74" s="7"/>
      <c r="Q74" s="28">
        <f t="shared" si="3"/>
        <v>0</v>
      </c>
    </row>
    <row r="75" spans="2:17" x14ac:dyDescent="0.25">
      <c r="B75" s="4"/>
      <c r="C75" s="4"/>
      <c r="D75" s="2"/>
      <c r="E75" s="4"/>
      <c r="F75" s="2"/>
      <c r="G75" s="4"/>
      <c r="H75" s="4"/>
      <c r="I75" s="4"/>
      <c r="J75" s="4"/>
      <c r="K75" s="4"/>
      <c r="L75" s="7"/>
      <c r="M75" s="4"/>
      <c r="N75" s="7"/>
      <c r="O75" s="4"/>
      <c r="P75" s="7"/>
      <c r="Q75" s="28">
        <f t="shared" si="3"/>
        <v>0</v>
      </c>
    </row>
    <row r="76" spans="2:17" x14ac:dyDescent="0.25">
      <c r="B76" s="4"/>
      <c r="C76" s="4"/>
      <c r="D76" s="2"/>
      <c r="E76" s="4"/>
      <c r="F76" s="2"/>
      <c r="G76" s="4"/>
      <c r="H76" s="4"/>
      <c r="I76" s="4"/>
      <c r="J76" s="4"/>
      <c r="K76" s="4"/>
      <c r="L76" s="7"/>
      <c r="M76" s="4"/>
      <c r="N76" s="7"/>
      <c r="O76" s="4"/>
      <c r="P76" s="7"/>
      <c r="Q76" s="28">
        <f t="shared" si="3"/>
        <v>0</v>
      </c>
    </row>
    <row r="77" spans="2:17" x14ac:dyDescent="0.25">
      <c r="B77" s="4"/>
      <c r="C77" s="4"/>
      <c r="D77" s="2"/>
      <c r="E77" s="4"/>
      <c r="F77" s="2"/>
      <c r="G77" s="4"/>
      <c r="H77" s="4"/>
      <c r="I77" s="4"/>
      <c r="J77" s="4"/>
      <c r="K77" s="4"/>
      <c r="L77" s="7"/>
      <c r="M77" s="4"/>
      <c r="N77" s="7"/>
      <c r="O77" s="4"/>
      <c r="P77" s="7"/>
      <c r="Q77" s="28">
        <f t="shared" si="3"/>
        <v>0</v>
      </c>
    </row>
    <row r="78" spans="2:17" x14ac:dyDescent="0.25">
      <c r="B78" s="4"/>
      <c r="C78" s="4"/>
      <c r="D78" s="2"/>
      <c r="E78" s="4"/>
      <c r="F78" s="2"/>
      <c r="G78" s="4"/>
      <c r="H78" s="4"/>
      <c r="I78" s="4"/>
      <c r="J78" s="4"/>
      <c r="K78" s="4"/>
      <c r="L78" s="7"/>
      <c r="M78" s="4"/>
      <c r="N78" s="7"/>
      <c r="O78" s="4"/>
      <c r="P78" s="7"/>
      <c r="Q78" s="28">
        <f t="shared" si="3"/>
        <v>0</v>
      </c>
    </row>
    <row r="79" spans="2:17" x14ac:dyDescent="0.25">
      <c r="B79" s="4"/>
      <c r="C79" s="4"/>
      <c r="D79" s="2"/>
      <c r="E79" s="4"/>
      <c r="F79" s="2"/>
      <c r="G79" s="4"/>
      <c r="H79" s="4"/>
      <c r="I79" s="4"/>
      <c r="J79" s="4"/>
      <c r="K79" s="4"/>
      <c r="L79" s="7"/>
      <c r="M79" s="4"/>
      <c r="N79" s="7"/>
      <c r="O79" s="4"/>
      <c r="P79" s="7"/>
      <c r="Q79" s="28">
        <f t="shared" si="3"/>
        <v>0</v>
      </c>
    </row>
    <row r="80" spans="2:17" x14ac:dyDescent="0.25">
      <c r="B80" s="4"/>
      <c r="C80" s="4"/>
      <c r="D80" s="2"/>
      <c r="E80" s="4"/>
      <c r="F80" s="2"/>
      <c r="G80" s="4"/>
      <c r="H80" s="4"/>
      <c r="I80" s="4"/>
      <c r="J80" s="4"/>
      <c r="K80" s="4"/>
      <c r="L80" s="7"/>
      <c r="M80" s="4"/>
      <c r="N80" s="7"/>
      <c r="O80" s="4"/>
      <c r="P80" s="7"/>
      <c r="Q80" s="28">
        <f t="shared" si="3"/>
        <v>0</v>
      </c>
    </row>
    <row r="81" spans="2:17" x14ac:dyDescent="0.25">
      <c r="B81" s="4"/>
      <c r="C81" s="4"/>
      <c r="D81" s="2"/>
      <c r="E81" s="4"/>
      <c r="F81" s="2"/>
      <c r="G81" s="4"/>
      <c r="H81" s="4"/>
      <c r="I81" s="4"/>
      <c r="J81" s="4"/>
      <c r="K81" s="4"/>
      <c r="L81" s="7"/>
      <c r="M81" s="4"/>
      <c r="N81" s="7"/>
      <c r="O81" s="4"/>
      <c r="P81" s="7"/>
      <c r="Q81" s="28">
        <f t="shared" si="3"/>
        <v>0</v>
      </c>
    </row>
    <row r="82" spans="2:17" x14ac:dyDescent="0.25">
      <c r="B82" s="4"/>
      <c r="C82" s="4"/>
      <c r="D82" s="2"/>
      <c r="E82" s="4"/>
      <c r="F82" s="2"/>
      <c r="G82" s="4"/>
      <c r="H82" s="4"/>
      <c r="I82" s="4"/>
      <c r="J82" s="4"/>
      <c r="K82" s="4"/>
      <c r="L82" s="7"/>
      <c r="M82" s="4"/>
      <c r="N82" s="7"/>
      <c r="O82" s="4"/>
      <c r="P82" s="7"/>
      <c r="Q82" s="28">
        <f t="shared" si="3"/>
        <v>0</v>
      </c>
    </row>
    <row r="83" spans="2:17" x14ac:dyDescent="0.25">
      <c r="B83" s="4"/>
      <c r="C83" s="4"/>
      <c r="D83" s="2"/>
      <c r="E83" s="4"/>
      <c r="F83" s="2"/>
      <c r="G83" s="4"/>
      <c r="H83" s="4"/>
      <c r="I83" s="4"/>
      <c r="J83" s="4"/>
      <c r="K83" s="4"/>
      <c r="L83" s="7"/>
      <c r="M83" s="4"/>
      <c r="N83" s="7"/>
      <c r="O83" s="4"/>
      <c r="P83" s="7"/>
      <c r="Q83" s="28">
        <f t="shared" si="3"/>
        <v>0</v>
      </c>
    </row>
    <row r="84" spans="2:17" x14ac:dyDescent="0.25">
      <c r="B84" s="4"/>
      <c r="C84" s="4"/>
      <c r="D84" s="2"/>
      <c r="E84" s="4"/>
      <c r="F84" s="2"/>
      <c r="G84" s="4"/>
      <c r="H84" s="4"/>
      <c r="I84" s="4"/>
      <c r="J84" s="4"/>
      <c r="K84" s="4"/>
      <c r="L84" s="7"/>
      <c r="M84" s="4"/>
      <c r="N84" s="7"/>
      <c r="O84" s="4"/>
      <c r="P84" s="7"/>
      <c r="Q84" s="28">
        <f t="shared" si="3"/>
        <v>0</v>
      </c>
    </row>
    <row r="85" spans="2:17" x14ac:dyDescent="0.25">
      <c r="B85" s="4"/>
      <c r="C85" s="4"/>
      <c r="D85" s="2"/>
      <c r="E85" s="4"/>
      <c r="F85" s="2"/>
      <c r="G85" s="4"/>
      <c r="H85" s="4"/>
      <c r="I85" s="4"/>
      <c r="J85" s="4"/>
      <c r="K85" s="4"/>
      <c r="L85" s="7"/>
      <c r="M85" s="4"/>
      <c r="N85" s="7"/>
      <c r="O85" s="4"/>
      <c r="P85" s="7"/>
      <c r="Q85" s="28">
        <f t="shared" si="3"/>
        <v>0</v>
      </c>
    </row>
    <row r="86" spans="2:17" x14ac:dyDescent="0.25">
      <c r="B86" s="4"/>
      <c r="C86" s="4"/>
      <c r="D86" s="2"/>
      <c r="E86" s="4"/>
      <c r="F86" s="2"/>
      <c r="G86" s="4"/>
      <c r="H86" s="4"/>
      <c r="I86" s="4"/>
      <c r="J86" s="4"/>
      <c r="K86" s="4"/>
      <c r="L86" s="7"/>
      <c r="M86" s="4"/>
      <c r="N86" s="7"/>
      <c r="O86" s="4"/>
      <c r="P86" s="7"/>
      <c r="Q86" s="28">
        <f t="shared" si="3"/>
        <v>0</v>
      </c>
    </row>
    <row r="87" spans="2:17" x14ac:dyDescent="0.25">
      <c r="B87" s="4"/>
      <c r="C87" s="4"/>
      <c r="D87" s="2"/>
      <c r="E87" s="4"/>
      <c r="F87" s="2"/>
      <c r="G87" s="4"/>
      <c r="H87" s="4"/>
      <c r="I87" s="4"/>
      <c r="J87" s="4"/>
      <c r="K87" s="4"/>
      <c r="L87" s="7"/>
      <c r="M87" s="4"/>
      <c r="N87" s="7"/>
      <c r="O87" s="4"/>
      <c r="P87" s="7"/>
      <c r="Q87" s="28">
        <f t="shared" si="3"/>
        <v>0</v>
      </c>
    </row>
    <row r="88" spans="2:17" x14ac:dyDescent="0.25">
      <c r="B88" s="4"/>
      <c r="C88" s="4"/>
      <c r="D88" s="2"/>
      <c r="E88" s="4"/>
      <c r="F88" s="2"/>
      <c r="G88" s="4"/>
      <c r="H88" s="4"/>
      <c r="I88" s="4"/>
      <c r="J88" s="4"/>
      <c r="K88" s="4"/>
      <c r="L88" s="7"/>
      <c r="M88" s="4"/>
      <c r="N88" s="7"/>
      <c r="O88" s="4"/>
      <c r="P88" s="7"/>
      <c r="Q88" s="28">
        <f t="shared" si="3"/>
        <v>0</v>
      </c>
    </row>
    <row r="89" spans="2:17" x14ac:dyDescent="0.25">
      <c r="B89" s="4"/>
      <c r="C89" s="4"/>
      <c r="D89" s="2"/>
      <c r="E89" s="4"/>
      <c r="F89" s="2"/>
      <c r="G89" s="4"/>
      <c r="H89" s="4"/>
      <c r="I89" s="4"/>
      <c r="J89" s="4"/>
      <c r="K89" s="4"/>
      <c r="L89" s="7"/>
      <c r="M89" s="4"/>
      <c r="N89" s="7"/>
      <c r="O89" s="4"/>
      <c r="P89" s="7"/>
      <c r="Q89" s="28">
        <f t="shared" si="3"/>
        <v>0</v>
      </c>
    </row>
    <row r="90" spans="2:17" x14ac:dyDescent="0.25">
      <c r="B90" s="4"/>
      <c r="C90" s="4"/>
      <c r="D90" s="2"/>
      <c r="E90" s="4"/>
      <c r="F90" s="2"/>
      <c r="G90" s="4"/>
      <c r="H90" s="4"/>
      <c r="I90" s="4"/>
      <c r="J90" s="4"/>
      <c r="K90" s="4"/>
      <c r="L90" s="7"/>
      <c r="M90" s="4"/>
      <c r="N90" s="7"/>
      <c r="O90" s="4"/>
      <c r="P90" s="7"/>
      <c r="Q90" s="28">
        <f t="shared" si="3"/>
        <v>0</v>
      </c>
    </row>
    <row r="91" spans="2:17" x14ac:dyDescent="0.25">
      <c r="B91" s="4"/>
      <c r="C91" s="4"/>
      <c r="D91" s="2"/>
      <c r="E91" s="4"/>
      <c r="F91" s="2"/>
      <c r="G91" s="4"/>
      <c r="H91" s="4"/>
      <c r="I91" s="4"/>
      <c r="J91" s="4"/>
      <c r="K91" s="4"/>
      <c r="L91" s="7"/>
      <c r="M91" s="4"/>
      <c r="N91" s="7"/>
      <c r="O91" s="4"/>
      <c r="P91" s="7"/>
      <c r="Q91" s="28">
        <f t="shared" si="3"/>
        <v>0</v>
      </c>
    </row>
    <row r="92" spans="2:17" x14ac:dyDescent="0.25">
      <c r="B92" s="4"/>
      <c r="C92" s="4"/>
      <c r="D92" s="2"/>
      <c r="E92" s="4"/>
      <c r="F92" s="2"/>
      <c r="G92" s="4"/>
      <c r="H92" s="4"/>
      <c r="I92" s="4"/>
      <c r="J92" s="4"/>
      <c r="K92" s="4"/>
      <c r="L92" s="7"/>
      <c r="M92" s="4"/>
      <c r="N92" s="7"/>
      <c r="O92" s="4"/>
      <c r="P92" s="7"/>
      <c r="Q92" s="28">
        <f t="shared" si="3"/>
        <v>0</v>
      </c>
    </row>
  </sheetData>
  <mergeCells count="1">
    <mergeCell ref="K2:P2"/>
  </mergeCells>
  <conditionalFormatting sqref="J4:J92">
    <cfRule type="containsText" dxfId="3" priority="1" operator="containsText" text="Terminado">
      <formula>NOT(ISERROR(SEARCH("Terminado",J4)))</formula>
    </cfRule>
    <cfRule type="containsText" dxfId="2" priority="2" operator="containsText" text="En Proceso">
      <formula>NOT(ISERROR(SEARCH("En Proceso",J4)))</formula>
    </cfRule>
    <cfRule type="containsText" dxfId="1" priority="3" operator="containsText" text="No Empezado">
      <formula>NOT(ISERROR(SEARCH("No Empezado",J4)))</formula>
    </cfRule>
    <cfRule type="cellIs" dxfId="0" priority="4" operator="equal">
      <formula>"No Empezado"</formula>
    </cfRule>
  </conditionalFormatting>
  <dataValidations count="3">
    <dataValidation type="list" allowBlank="1" showInputMessage="1" showErrorMessage="1" sqref="J4:J92" xr:uid="{00000000-0002-0000-0300-000000000000}">
      <formula1>"No Empezado, En Proceso, Terminado"</formula1>
    </dataValidation>
    <dataValidation type="list" allowBlank="1" showInputMessage="1" showErrorMessage="1" sqref="F4:F92" xr:uid="{00000000-0002-0000-0300-000001000000}">
      <formula1>OFFSET(tipo_trabajo,0,0,COUNTA(tipo_trabajo),1)</formula1>
    </dataValidation>
    <dataValidation type="list" allowBlank="1" showInputMessage="1" showErrorMessage="1" sqref="D4:D92" xr:uid="{00000000-0002-0000-0300-000002000000}">
      <formula1>OFFSET(cliente,0,0,COUNTA(cliente),1)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L34"/>
  <sheetViews>
    <sheetView showGridLines="0" zoomScale="85" zoomScaleNormal="85" workbookViewId="0">
      <selection sqref="A1:XFD1"/>
    </sheetView>
  </sheetViews>
  <sheetFormatPr baseColWidth="10" defaultRowHeight="15" x14ac:dyDescent="0.25"/>
  <cols>
    <col min="2" max="2" width="19.140625" bestFit="1" customWidth="1"/>
    <col min="3" max="3" width="25.140625" customWidth="1"/>
    <col min="4" max="4" width="25.28515625" bestFit="1" customWidth="1"/>
    <col min="5" max="5" width="21.7109375" customWidth="1"/>
    <col min="6" max="6" width="13" customWidth="1"/>
    <col min="7" max="7" width="3.42578125" customWidth="1"/>
    <col min="8" max="8" width="14" customWidth="1"/>
    <col min="9" max="9" width="26.42578125" customWidth="1"/>
    <col min="10" max="10" width="21.7109375" bestFit="1" customWidth="1"/>
    <col min="11" max="11" width="21.7109375" customWidth="1"/>
  </cols>
  <sheetData>
    <row r="3" spans="2:12" x14ac:dyDescent="0.25">
      <c r="B3" s="15" t="s">
        <v>35</v>
      </c>
      <c r="C3" s="25" t="s">
        <v>41</v>
      </c>
      <c r="D3" s="29" t="s">
        <v>76</v>
      </c>
    </row>
    <row r="4" spans="2:12" x14ac:dyDescent="0.25">
      <c r="B4" s="16"/>
    </row>
    <row r="5" spans="2:12" x14ac:dyDescent="0.25">
      <c r="B5" s="15" t="s">
        <v>27</v>
      </c>
      <c r="C5" s="1">
        <f>IF($C$3="Enero",COUNTIFS(Fecha_trab,"&gt;1/01/2018",Fecha_trab,"&lt;1/02/2018",estado_trab,"Terminado"),IF($C$3="Febrero",COUNTIFS(Fecha_trab,"&gt;1/02/2018",Fecha_trab,"&lt;1/03/2018",estado_trab,"Terminado"),IF($C$3="Marzo",COUNTIFS(Fecha_trab,"&gt;1/03/2018",Fecha_trab,"&lt;1/04/2018",estado_trab,"Terminado"),IF($C$3="Abril",COUNTIFS(Fecha_trab,"&gt;1/04/2018",Fecha_trab,"&lt;1/05/2018",estado_trab,"Terminado"),IF($C$3="Mayo",COUNTIFS(Fecha_trab,"&gt;1/05/2018",Fecha_trab,"&lt;1/06/2018",estado_trab,"Terminado"),IF($C$3="Junio",COUNTIFS(Fecha_trab,"&gt;1/06/2018",Fecha_trab,"&lt;1/07/2018",estado_trab,"Terminado"),IF($C$3="Julio",COUNTIFS(Fecha_trab,"&gt;1/07/2018",Fecha_trab,"&lt;1/08/2018",estado_trab,"Terminado"),IF($C$3="Agosto",COUNTIFS(Fecha_trab,"&gt;1/08/2018",Fecha_trab,"&lt;1/09/2018",estado_trab,"Terminado"),IF($C$3="Septiembre",COUNTIFS(Fecha_trab,"&gt;1/09/2018",Fecha_trab,"&lt;1/10/2018",estado_trab,"Terminado"),IF($C$3="Octubre",COUNTIFS(Fecha_trab,"&gt;1/010/2018",Fecha_trab,"&lt;1/11/2018",estado_trab,"Terminado"),IF($C$3="Noviembre",COUNTIFS(Fecha_trab,"&gt;1/11/2018",Fecha_trab,"&lt;1/12/2018",estado_trab,"Terminado"),IF($C$3="Diciembre",COUNTIFS(Fecha_trab,"&gt;1/12/2018",Fecha_trab,"&lt;1/01/2019",estado_trab,"Terminado"),"Sigue"))))))))))))</f>
        <v>2</v>
      </c>
      <c r="D5" s="14">
        <f>IFERROR(C5/$C$8,"")</f>
        <v>0.4</v>
      </c>
      <c r="E5" s="14"/>
    </row>
    <row r="6" spans="2:12" x14ac:dyDescent="0.25">
      <c r="B6" s="15" t="s">
        <v>34</v>
      </c>
      <c r="C6" s="1">
        <f>IF($C$3="Enero",COUNTIFS(Fecha_trab,"&gt;1/01/2018",Fecha_trab,"&lt;1/02/2018",estado_trab,"En Proceso"),IF($C$3="Febrero",COUNTIFS(Fecha_trab,"&gt;1/02/2018",Fecha_trab,"&lt;1/03/2018",estado_trab,"En Proceso"),IF($C$3="Marzo",COUNTIFS(Fecha_trab,"&gt;1/03/2018",Fecha_trab,"&lt;1/04/2018",estado_trab,"En Proceso"),IF($C$3="Abril",COUNTIFS(Fecha_trab,"&gt;1/04/2018",Fecha_trab,"&lt;1/05/2018",estado_trab,"En Proceso"),IF($C$3="Mayo",COUNTIFS(Fecha_trab,"&gt;1/05/2018",Fecha_trab,"&lt;1/06/2018",estado_trab,"En Proceso"),IF($C$3="Junio",COUNTIFS(Fecha_trab,"&gt;1/06/2018",Fecha_trab,"&lt;1/07/2018",estado_trab,"En Proceso"),IF($C$3="Julio",COUNTIFS(Fecha_trab,"&gt;1/07/2018",Fecha_trab,"&lt;1/08/2018",estado_trab,"En Proceso"),IF($C$3="Agosto",COUNTIFS(Fecha_trab,"&gt;1/08/2018",Fecha_trab,"&lt;1/09/2018",estado_trab,"En Proceso"),IF($C$3="Septiembre",COUNTIFS(Fecha_trab,"&gt;1/09/2018",Fecha_trab,"&lt;1/10/2018",estado_trab,"En Proceso"),IF($C$3="Octubre",COUNTIFS(Fecha_trab,"&gt;1/010/2018",Fecha_trab,"&lt;1/11/2018",estado_trab,"En Proceso"),IF($C$3="Noviembre",COUNTIFS(Fecha_trab,"&gt;1/11/2018",Fecha_trab,"&lt;1/12/2018",estado_trab,"En Proceso"),IF($C$3="Diciembre",COUNTIFS(Fecha_trab,"&gt;1/12/2018",Fecha_trab,"&lt;1/01/2019",estado_trab,"En Proceso"),"Sigue"))))))))))))</f>
        <v>1</v>
      </c>
      <c r="D6" s="14">
        <f t="shared" ref="D6:D7" si="0">IFERROR(C6/$C$8,"")</f>
        <v>0.2</v>
      </c>
      <c r="E6" s="14"/>
    </row>
    <row r="7" spans="2:12" ht="15.75" thickBot="1" x14ac:dyDescent="0.3">
      <c r="B7" s="15" t="s">
        <v>26</v>
      </c>
      <c r="C7" s="17">
        <f>IF($C$3="Enero",COUNTIFS(Fecha_trab,"&gt;1/01/2018",Fecha_trab,"&lt;1/02/2018",estado_trab,"No Empezado"),IF($C$3="Febrero",COUNTIFS(Fecha_trab,"&gt;1/02/2018",Fecha_trab,"&lt;1/03/2018",estado_trab,"No Empezado"),IF($C$3="Marzo",COUNTIFS(Fecha_trab,"&gt;1/03/2018",Fecha_trab,"&lt;1/04/2018",estado_trab,"No Empezado"),IF($C$3="Abril",COUNTIFS(Fecha_trab,"&gt;1/04/2018",Fecha_trab,"&lt;1/05/2018",estado_trab,"No Empezado"),IF($C$3="Mayo",COUNTIFS(Fecha_trab,"&gt;1/05/2018",Fecha_trab,"&lt;1/06/2018",estado_trab,"No Empezado"),IF($C$3="Junio",COUNTIFS(Fecha_trab,"&gt;1/06/2018",Fecha_trab,"&lt;1/07/2018",estado_trab,"No Empezado"),IF($C$3="Julio",COUNTIFS(Fecha_trab,"&gt;1/07/2018",Fecha_trab,"&lt;1/08/2018",estado_trab,"No Empezado"),IF($C$3="Agosto",COUNTIFS(Fecha_trab,"&gt;1/08/2018",Fecha_trab,"&lt;1/09/2018",estado_trab,"No Empezado"),IF($C$3="Septiembre",COUNTIFS(Fecha_trab,"&gt;1/09/2018",Fecha_trab,"&lt;1/10/2018",estado_trab,"No Empezado"),IF($C$3="Octubre",COUNTIFS(Fecha_trab,"&gt;1/010/2018",Fecha_trab,"&lt;1/11/2018",estado_trab,"No Empezado"),IF($C$3="Noviembre",COUNTIFS(Fecha_trab,"&gt;1/11/2018",Fecha_trab,"&lt;1/12/2018",estado_trab,"No Empezado"),IF($C$3="Diciembre",COUNTIFS(Fecha_trab,"&gt;1/12/2018",Fecha_trab,"&lt;1/01/2019",estado_trab,"No Empezado"),"Sigue"))))))))))))</f>
        <v>2</v>
      </c>
      <c r="D7" s="14">
        <f t="shared" si="0"/>
        <v>0.4</v>
      </c>
      <c r="E7" s="14"/>
    </row>
    <row r="8" spans="2:12" ht="15.75" thickTop="1" x14ac:dyDescent="0.25">
      <c r="C8" s="1">
        <f>SUM(C5:C7)</f>
        <v>5</v>
      </c>
    </row>
    <row r="15" spans="2:12" ht="21" x14ac:dyDescent="0.35">
      <c r="B15" s="48" t="s">
        <v>45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7" spans="2:12" ht="18.75" x14ac:dyDescent="0.25">
      <c r="B17" s="47" t="s">
        <v>42</v>
      </c>
      <c r="C17" s="47"/>
      <c r="D17" s="47"/>
      <c r="E17" s="47"/>
      <c r="F17" s="47"/>
      <c r="G17" s="1"/>
      <c r="H17" s="47" t="s">
        <v>43</v>
      </c>
      <c r="I17" s="47"/>
      <c r="J17" s="47"/>
      <c r="K17" s="47"/>
      <c r="L17" s="47"/>
    </row>
    <row r="18" spans="2:12" x14ac:dyDescent="0.25">
      <c r="B18" s="11" t="s">
        <v>78</v>
      </c>
      <c r="C18" s="11" t="s">
        <v>17</v>
      </c>
      <c r="D18" s="11" t="s">
        <v>9</v>
      </c>
      <c r="E18" s="11" t="s">
        <v>8</v>
      </c>
      <c r="F18" s="11" t="s">
        <v>0</v>
      </c>
      <c r="H18" s="11" t="s">
        <v>78</v>
      </c>
      <c r="I18" s="24" t="s">
        <v>17</v>
      </c>
      <c r="J18" s="24" t="s">
        <v>9</v>
      </c>
      <c r="K18" s="24" t="s">
        <v>8</v>
      </c>
      <c r="L18" s="24" t="s">
        <v>0</v>
      </c>
    </row>
    <row r="19" spans="2:12" x14ac:dyDescent="0.25">
      <c r="B19" s="13" t="str">
        <f t="array" ref="B19">IFERROR(INDEX(Pedido_N,SMALL(IF(estado_trab="En Proceso",ROW(estado_trab)-4),ROW(#REF!)),1),"")</f>
        <v/>
      </c>
      <c r="C19" s="35" t="str">
        <f>IFERROR(VLOOKUP(B19,'Trabajos '!$E$4:$H$92,2,0),"")</f>
        <v/>
      </c>
      <c r="D19" s="35" t="str">
        <f>IFERROR(VLOOKUP(B19,'Trabajos '!$E$4:$H$92,3,0),"")</f>
        <v/>
      </c>
      <c r="E19" s="35" t="str">
        <f>IFERROR(VLOOKUP(B19,'Trabajos '!$E$4:$H$92,4,0),"")</f>
        <v/>
      </c>
      <c r="F19" s="34" t="str">
        <f>IFERROR(INDEX('Trabajos '!$D$4:$D$92,MATCH('Estado de trabajos'!B19,Pedido_N,0)),"")</f>
        <v/>
      </c>
      <c r="H19" s="13" t="str">
        <f t="array" ref="H19">IFERROR(INDEX(Pedido_N,SMALL(IF(estado_trab="No empezado",ROW(estado_trab)-4),ROW(#REF!)),1),"")</f>
        <v/>
      </c>
      <c r="I19" s="35" t="str">
        <f>IFERROR(VLOOKUP(H19,'Trabajos '!$E$4:$H$92,2,0),"")</f>
        <v/>
      </c>
      <c r="J19" s="35" t="str">
        <f>IFERROR(VLOOKUP(H19,'Trabajos '!$E$4:$H$92,3,0),"")</f>
        <v/>
      </c>
      <c r="K19" s="35" t="str">
        <f>IFERROR(VLOOKUP(H19,'Trabajos '!$E$4:$H$92,4,0),"")</f>
        <v/>
      </c>
      <c r="L19" s="34" t="str">
        <f>IFERROR(INDEX('Trabajos '!$D$4:$D$92,MATCH('Estado de trabajos'!H19,Pedido_N,0)),"")</f>
        <v/>
      </c>
    </row>
    <row r="20" spans="2:12" x14ac:dyDescent="0.25">
      <c r="B20" s="13">
        <f t="array" ref="B20">IFERROR(INDEX(Pedido_N,SMALL(IF(estado_trab="En Proceso",ROW(estado_trab)-4),ROW(1:1)),1),"")</f>
        <v>2</v>
      </c>
      <c r="C20" s="35" t="str">
        <f>IFERROR(VLOOKUP(B20,'Trabajos '!$E$4:$H$92,2,0),"")</f>
        <v>Mantel</v>
      </c>
      <c r="D20" s="35" t="str">
        <f>IFERROR(VLOOKUP(B20,'Trabajos '!$E$4:$H$92,3,0),"")</f>
        <v>Rústico</v>
      </c>
      <c r="E20" s="35">
        <f>IFERROR(VLOOKUP(B20,'Trabajos '!$E$4:$H$92,4,0),"")</f>
        <v>1</v>
      </c>
      <c r="F20" s="34" t="str">
        <f>IFERROR(INDEX('Trabajos '!$D$4:$D$92,MATCH('Estado de trabajos'!B20,Pedido_N,0)),"")</f>
        <v xml:space="preserve">DiMar </v>
      </c>
      <c r="H20" s="13">
        <f t="array" ref="H20">IFERROR(INDEX(Pedido_N,SMALL(IF(estado_trab="No empezado",ROW(estado_trab)-4),ROW(1:1)),1),"")</f>
        <v>1</v>
      </c>
      <c r="I20" s="35" t="str">
        <f>IFERROR(VLOOKUP(H20,'Trabajos '!$E$4:$H$92,2,0),"")</f>
        <v>Fundas de almohadón</v>
      </c>
      <c r="J20" s="35" t="str">
        <f>IFERROR(VLOOKUP(H20,'Trabajos '!$E$4:$H$92,3,0),"")</f>
        <v>Básicos</v>
      </c>
      <c r="K20" s="35">
        <f>IFERROR(VLOOKUP(H20,'Trabajos '!$E$4:$H$92,4,0),"")</f>
        <v>2</v>
      </c>
      <c r="L20" s="34" t="str">
        <f>IFERROR(INDEX('Trabajos '!$D$4:$D$92,MATCH('Estado de trabajos'!H20,Pedido_N,0)),"")</f>
        <v xml:space="preserve">DiMar </v>
      </c>
    </row>
    <row r="21" spans="2:12" x14ac:dyDescent="0.25">
      <c r="B21" s="13" t="str">
        <f t="array" ref="B21">IFERROR(INDEX(Pedido_N,SMALL(IF(estado_trab="En Proceso",ROW(estado_trab)-4),ROW(2:2)),1),"")</f>
        <v/>
      </c>
      <c r="C21" s="35" t="str">
        <f>IFERROR(VLOOKUP(B21,'Trabajos '!$E$4:$H$92,2,0),"")</f>
        <v/>
      </c>
      <c r="D21" s="35" t="str">
        <f>IFERROR(VLOOKUP(B21,'Trabajos '!$E$4:$H$92,3,0),"")</f>
        <v/>
      </c>
      <c r="E21" s="35" t="str">
        <f>IFERROR(VLOOKUP(B21,'Trabajos '!$E$4:$H$92,4,0),"")</f>
        <v/>
      </c>
      <c r="F21" s="34" t="str">
        <f>IFERROR(INDEX('Trabajos '!$D$4:$D$92,MATCH('Estado de trabajos'!B21,Pedido_N,0)),"")</f>
        <v/>
      </c>
      <c r="H21" s="13">
        <f t="array" ref="H21">IFERROR(INDEX(Pedido_N,SMALL(IF(estado_trab="No empezado",ROW(estado_trab)-4),ROW(2:2)),1),"")</f>
        <v>3</v>
      </c>
      <c r="I21" s="35" t="str">
        <f>IFERROR(VLOOKUP(H21,'Trabajos '!$E$4:$H$92,2,0),"")</f>
        <v>Cortinas de Living</v>
      </c>
      <c r="J21" s="35" t="str">
        <f>IFERROR(VLOOKUP(H21,'Trabajos '!$E$4:$H$92,3,0),"")</f>
        <v>BlackOut</v>
      </c>
      <c r="K21" s="35">
        <f>IFERROR(VLOOKUP(H21,'Trabajos '!$E$4:$H$92,4,0),"")</f>
        <v>1</v>
      </c>
      <c r="L21" s="34" t="str">
        <f>IFERROR(INDEX('Trabajos '!$D$4:$D$92,MATCH('Estado de trabajos'!H21,Pedido_N,0)),"")</f>
        <v>Logitel</v>
      </c>
    </row>
    <row r="22" spans="2:12" x14ac:dyDescent="0.25">
      <c r="B22" s="13" t="str">
        <f t="array" ref="B22">IFERROR(INDEX(Pedido_N,SMALL(IF(estado_trab="En Proceso",ROW(estado_trab)-4),ROW(3:3)),1),"")</f>
        <v/>
      </c>
      <c r="C22" s="35" t="str">
        <f>IFERROR(VLOOKUP(B22,'Trabajos '!$E$4:$H$92,2,0),"")</f>
        <v/>
      </c>
      <c r="D22" s="35" t="str">
        <f>IFERROR(VLOOKUP(B22,'Trabajos '!$E$4:$H$92,3,0),"")</f>
        <v/>
      </c>
      <c r="E22" s="35" t="str">
        <f>IFERROR(VLOOKUP(B22,'Trabajos '!$E$4:$H$92,4,0),"")</f>
        <v/>
      </c>
      <c r="F22" s="34" t="str">
        <f>IFERROR(INDEX('Trabajos '!$D$4:$D$92,MATCH('Estado de trabajos'!B22,Pedido_N,0)),"")</f>
        <v/>
      </c>
      <c r="H22" s="13" t="str">
        <f t="array" ref="H22">IFERROR(INDEX(Pedido_N,SMALL(IF(estado_trab="No empezado",ROW(estado_trab)-4),ROW(3:3)),1),"")</f>
        <v/>
      </c>
      <c r="I22" s="35" t="str">
        <f>IFERROR(VLOOKUP(H22,'Trabajos '!$E$4:$H$92,2,0),"")</f>
        <v/>
      </c>
      <c r="J22" s="35" t="str">
        <f>IFERROR(VLOOKUP(H22,'Trabajos '!$E$4:$H$92,3,0),"")</f>
        <v/>
      </c>
      <c r="K22" s="35" t="str">
        <f>IFERROR(VLOOKUP(H22,'Trabajos '!$E$4:$H$92,4,0),"")</f>
        <v/>
      </c>
      <c r="L22" s="34" t="str">
        <f>IFERROR(INDEX('Trabajos '!$D$4:$D$92,MATCH('Estado de trabajos'!H22,Pedido_N,0)),"")</f>
        <v/>
      </c>
    </row>
    <row r="23" spans="2:12" x14ac:dyDescent="0.25">
      <c r="B23" s="13" t="str">
        <f t="array" ref="B23">IFERROR(INDEX(Pedido_N,SMALL(IF(estado_trab="En Proceso",ROW(estado_trab)-4),ROW(4:4)),1),"")</f>
        <v/>
      </c>
      <c r="C23" s="35" t="str">
        <f>IFERROR(VLOOKUP(B23,'Trabajos '!$E$4:$H$92,2,0),"")</f>
        <v/>
      </c>
      <c r="D23" s="35" t="str">
        <f>IFERROR(VLOOKUP(B23,'Trabajos '!$E$4:$H$92,3,0),"")</f>
        <v/>
      </c>
      <c r="E23" s="35" t="str">
        <f>IFERROR(VLOOKUP(B23,'Trabajos '!$E$4:$H$92,4,0),"")</f>
        <v/>
      </c>
      <c r="F23" s="34" t="str">
        <f>IFERROR(INDEX('Trabajos '!$D$4:$D$92,MATCH('Estado de trabajos'!B23,Pedido_N,0)),"")</f>
        <v/>
      </c>
      <c r="H23" s="13" t="str">
        <f t="array" ref="H23">IFERROR(INDEX(Pedido_N,SMALL(IF(estado_trab="No empezado",ROW(estado_trab)-4),ROW(4:4)),1),"")</f>
        <v/>
      </c>
      <c r="I23" s="35" t="str">
        <f>IFERROR(VLOOKUP(H23,'Trabajos '!$E$4:$H$92,2,0),"")</f>
        <v/>
      </c>
      <c r="J23" s="35" t="str">
        <f>IFERROR(VLOOKUP(H23,'Trabajos '!$E$4:$H$92,3,0),"")</f>
        <v/>
      </c>
      <c r="K23" s="35" t="str">
        <f>IFERROR(VLOOKUP(H23,'Trabajos '!$E$4:$H$92,4,0),"")</f>
        <v/>
      </c>
      <c r="L23" s="34" t="str">
        <f>IFERROR(INDEX('Trabajos '!$D$4:$D$92,MATCH('Estado de trabajos'!H23,Pedido_N,0)),"")</f>
        <v/>
      </c>
    </row>
    <row r="24" spans="2:12" x14ac:dyDescent="0.25">
      <c r="B24" s="13" t="str">
        <f t="array" ref="B24">IFERROR(INDEX(Pedido_N,SMALL(IF(estado_trab="En Proceso",ROW(estado_trab)-4),ROW(5:5)),1),"")</f>
        <v/>
      </c>
      <c r="C24" s="35" t="str">
        <f>IFERROR(VLOOKUP(B24,'Trabajos '!$E$4:$H$92,2,0),"")</f>
        <v/>
      </c>
      <c r="D24" s="35" t="str">
        <f>IFERROR(VLOOKUP(B24,'Trabajos '!$E$4:$H$92,3,0),"")</f>
        <v/>
      </c>
      <c r="E24" s="35" t="str">
        <f>IFERROR(VLOOKUP(B24,'Trabajos '!$E$4:$H$92,4,0),"")</f>
        <v/>
      </c>
      <c r="F24" s="34" t="str">
        <f>IFERROR(INDEX('Trabajos '!$D$4:$D$92,MATCH('Estado de trabajos'!B24,Pedido_N,0)),"")</f>
        <v/>
      </c>
      <c r="H24" s="13" t="str">
        <f t="array" ref="H24">IFERROR(INDEX(Pedido_N,SMALL(IF(estado_trab="No empezado",ROW(estado_trab)-4),ROW(5:5)),1),"")</f>
        <v/>
      </c>
      <c r="I24" s="35" t="str">
        <f>IFERROR(VLOOKUP(H24,'Trabajos '!$E$4:$H$92,2,0),"")</f>
        <v/>
      </c>
      <c r="J24" s="35" t="str">
        <f>IFERROR(VLOOKUP(H24,'Trabajos '!$E$4:$H$92,3,0),"")</f>
        <v/>
      </c>
      <c r="K24" s="35" t="str">
        <f>IFERROR(VLOOKUP(H24,'Trabajos '!$E$4:$H$92,4,0),"")</f>
        <v/>
      </c>
      <c r="L24" s="34" t="str">
        <f>IFERROR(INDEX('Trabajos '!$D$4:$D$92,MATCH('Estado de trabajos'!H24,Pedido_N,0)),"")</f>
        <v/>
      </c>
    </row>
    <row r="25" spans="2:12" x14ac:dyDescent="0.25">
      <c r="B25" s="13" t="str">
        <f t="array" ref="B25">IFERROR(INDEX(Pedido_N,SMALL(IF(estado_trab="En Proceso",ROW(estado_trab)-4),ROW(6:6)),1),"")</f>
        <v/>
      </c>
      <c r="C25" s="35" t="str">
        <f>IFERROR(VLOOKUP(B25,'Trabajos '!$E$4:$H$92,2,0),"")</f>
        <v/>
      </c>
      <c r="D25" s="35" t="str">
        <f>IFERROR(VLOOKUP(B25,'Trabajos '!$E$4:$H$92,3,0),"")</f>
        <v/>
      </c>
      <c r="E25" s="35" t="str">
        <f>IFERROR(VLOOKUP(B25,'Trabajos '!$E$4:$H$92,4,0),"")</f>
        <v/>
      </c>
      <c r="F25" s="34" t="str">
        <f>IFERROR(INDEX('Trabajos '!$D$4:$D$92,MATCH('Estado de trabajos'!B25,Pedido_N,0)),"")</f>
        <v/>
      </c>
      <c r="H25" s="13" t="str">
        <f t="array" ref="H25">IFERROR(INDEX(Pedido_N,SMALL(IF(estado_trab="No empezado",ROW(estado_trab)-4),ROW(6:6)),1),"")</f>
        <v/>
      </c>
      <c r="I25" s="35" t="str">
        <f>IFERROR(VLOOKUP(H25,'Trabajos '!$E$4:$H$92,2,0),"")</f>
        <v/>
      </c>
      <c r="J25" s="35" t="str">
        <f>IFERROR(VLOOKUP(H25,'Trabajos '!$E$4:$H$92,3,0),"")</f>
        <v/>
      </c>
      <c r="K25" s="35" t="str">
        <f>IFERROR(VLOOKUP(H25,'Trabajos '!$E$4:$H$92,4,0),"")</f>
        <v/>
      </c>
      <c r="L25" s="34" t="str">
        <f>IFERROR(INDEX('Trabajos '!$D$4:$D$92,MATCH('Estado de trabajos'!H25,Pedido_N,0)),"")</f>
        <v/>
      </c>
    </row>
    <row r="26" spans="2:12" x14ac:dyDescent="0.25">
      <c r="B26" s="13" t="str">
        <f t="array" ref="B26">IFERROR(INDEX(Pedido_N,SMALL(IF(estado_trab="En Proceso",ROW(estado_trab)-4),ROW(7:7)),1),"")</f>
        <v/>
      </c>
      <c r="C26" s="35" t="str">
        <f>IFERROR(VLOOKUP(B26,'Trabajos '!$E$4:$H$92,2,0),"")</f>
        <v/>
      </c>
      <c r="D26" s="35" t="str">
        <f>IFERROR(VLOOKUP(B26,'Trabajos '!$E$4:$H$92,3,0),"")</f>
        <v/>
      </c>
      <c r="E26" s="35" t="str">
        <f>IFERROR(VLOOKUP(B26,'Trabajos '!$E$4:$H$92,4,0),"")</f>
        <v/>
      </c>
      <c r="F26" s="34" t="str">
        <f>IFERROR(INDEX('Trabajos '!$D$4:$D$92,MATCH('Estado de trabajos'!B26,Pedido_N,0)),"")</f>
        <v/>
      </c>
      <c r="H26" s="13" t="str">
        <f t="array" ref="H26">IFERROR(INDEX(Pedido_N,SMALL(IF(estado_trab="No empezado",ROW(estado_trab)-4),ROW(7:7)),1),"")</f>
        <v/>
      </c>
      <c r="I26" s="35" t="str">
        <f>IFERROR(VLOOKUP(H26,'Trabajos '!$E$4:$H$92,2,0),"")</f>
        <v/>
      </c>
      <c r="J26" s="35" t="str">
        <f>IFERROR(VLOOKUP(H26,'Trabajos '!$E$4:$H$92,3,0),"")</f>
        <v/>
      </c>
      <c r="K26" s="35" t="str">
        <f>IFERROR(VLOOKUP(H26,'Trabajos '!$E$4:$H$92,4,0),"")</f>
        <v/>
      </c>
      <c r="L26" s="34" t="str">
        <f>IFERROR(INDEX('Trabajos '!$D$4:$D$92,MATCH('Estado de trabajos'!H26,Pedido_N,0)),"")</f>
        <v/>
      </c>
    </row>
    <row r="27" spans="2:12" x14ac:dyDescent="0.25">
      <c r="B27" s="13" t="str">
        <f t="array" ref="B27">IFERROR(INDEX(Pedido_N,SMALL(IF(estado_trab="En Proceso",ROW(estado_trab)-4),ROW(8:8)),1),"")</f>
        <v/>
      </c>
      <c r="C27" s="35" t="str">
        <f>IFERROR(VLOOKUP(B27,'Trabajos '!$E$4:$H$92,2,0),"")</f>
        <v/>
      </c>
      <c r="D27" s="35" t="str">
        <f>IFERROR(VLOOKUP(B27,'Trabajos '!$E$4:$H$92,3,0),"")</f>
        <v/>
      </c>
      <c r="E27" s="35" t="str">
        <f>IFERROR(VLOOKUP(B27,'Trabajos '!$E$4:$H$92,4,0),"")</f>
        <v/>
      </c>
      <c r="F27" s="34" t="str">
        <f>IFERROR(INDEX('Trabajos '!$D$4:$D$92,MATCH('Estado de trabajos'!B27,Pedido_N,0)),"")</f>
        <v/>
      </c>
      <c r="H27" s="13" t="str">
        <f t="array" ref="H27">IFERROR(INDEX(Pedido_N,SMALL(IF(estado_trab="No empezado",ROW(estado_trab)-4),ROW(8:8)),1),"")</f>
        <v/>
      </c>
      <c r="I27" s="35" t="str">
        <f>IFERROR(VLOOKUP(H27,'Trabajos '!$E$4:$H$92,2,0),"")</f>
        <v/>
      </c>
      <c r="J27" s="35" t="str">
        <f>IFERROR(VLOOKUP(H27,'Trabajos '!$E$4:$H$92,3,0),"")</f>
        <v/>
      </c>
      <c r="K27" s="35" t="str">
        <f>IFERROR(VLOOKUP(H27,'Trabajos '!$E$4:$H$92,4,0),"")</f>
        <v/>
      </c>
      <c r="L27" s="34" t="str">
        <f>IFERROR(INDEX('Trabajos '!$D$4:$D$92,MATCH('Estado de trabajos'!H27,Pedido_N,0)),"")</f>
        <v/>
      </c>
    </row>
    <row r="28" spans="2:12" x14ac:dyDescent="0.25">
      <c r="B28" s="13" t="str">
        <f t="array" ref="B28">IFERROR(INDEX(Pedido_N,SMALL(IF(estado_trab="En Proceso",ROW(estado_trab)-4),ROW(9:9)),1),"")</f>
        <v/>
      </c>
      <c r="C28" s="35" t="str">
        <f>IFERROR(VLOOKUP(B28,'Trabajos '!$E$4:$H$92,2,0),"")</f>
        <v/>
      </c>
      <c r="D28" s="35" t="str">
        <f>IFERROR(VLOOKUP(B28,'Trabajos '!$E$4:$H$92,3,0),"")</f>
        <v/>
      </c>
      <c r="E28" s="35" t="str">
        <f>IFERROR(VLOOKUP(B28,'Trabajos '!$E$4:$H$92,4,0),"")</f>
        <v/>
      </c>
      <c r="F28" s="34" t="str">
        <f>IFERROR(INDEX('Trabajos '!$D$4:$D$92,MATCH('Estado de trabajos'!B28,Pedido_N,0)),"")</f>
        <v/>
      </c>
      <c r="H28" s="13" t="str">
        <f t="array" ref="H28">IFERROR(INDEX(Pedido_N,SMALL(IF(estado_trab="No empezado",ROW(estado_trab)-4),ROW(9:9)),1),"")</f>
        <v/>
      </c>
      <c r="I28" s="35" t="str">
        <f>IFERROR(VLOOKUP(H28,'Trabajos '!$E$4:$H$92,2,0),"")</f>
        <v/>
      </c>
      <c r="J28" s="35" t="str">
        <f>IFERROR(VLOOKUP(H28,'Trabajos '!$E$4:$H$92,3,0),"")</f>
        <v/>
      </c>
      <c r="K28" s="35" t="str">
        <f>IFERROR(VLOOKUP(H28,'Trabajos '!$E$4:$H$92,4,0),"")</f>
        <v/>
      </c>
      <c r="L28" s="34" t="str">
        <f>IFERROR(INDEX('Trabajos '!$D$4:$D$92,MATCH('Estado de trabajos'!H28,Pedido_N,0)),"")</f>
        <v/>
      </c>
    </row>
    <row r="29" spans="2:12" x14ac:dyDescent="0.25">
      <c r="B29" s="13" t="str">
        <f t="array" ref="B29">IFERROR(INDEX(Pedido_N,SMALL(IF(estado_trab="En Proceso",ROW(estado_trab)-4),ROW(10:10)),1),"")</f>
        <v/>
      </c>
      <c r="C29" s="35" t="str">
        <f>IFERROR(VLOOKUP(B29,'Trabajos '!$E$4:$H$92,2,0),"")</f>
        <v/>
      </c>
      <c r="D29" s="35" t="str">
        <f>IFERROR(VLOOKUP(B29,'Trabajos '!$E$4:$H$92,3,0),"")</f>
        <v/>
      </c>
      <c r="E29" s="35" t="str">
        <f>IFERROR(VLOOKUP(B29,'Trabajos '!$E$4:$H$92,4,0),"")</f>
        <v/>
      </c>
      <c r="F29" s="34" t="str">
        <f>IFERROR(INDEX('Trabajos '!$D$4:$D$92,MATCH('Estado de trabajos'!B29,Pedido_N,0)),"")</f>
        <v/>
      </c>
      <c r="H29" s="13" t="str">
        <f t="array" ref="H29">IFERROR(INDEX(Pedido_N,SMALL(IF(estado_trab="No empezado",ROW(estado_trab)-4),ROW(10:10)),1),"")</f>
        <v/>
      </c>
      <c r="I29" s="35" t="str">
        <f>IFERROR(VLOOKUP(H29,'Trabajos '!$E$4:$H$92,2,0),"")</f>
        <v/>
      </c>
      <c r="J29" s="35" t="str">
        <f>IFERROR(VLOOKUP(H29,'Trabajos '!$E$4:$H$92,3,0),"")</f>
        <v/>
      </c>
      <c r="K29" s="35" t="str">
        <f>IFERROR(VLOOKUP(H29,'Trabajos '!$E$4:$H$92,4,0),"")</f>
        <v/>
      </c>
      <c r="L29" s="34" t="str">
        <f>IFERROR(INDEX('Trabajos '!$D$4:$D$92,MATCH('Estado de trabajos'!H29,Pedido_N,0)),"")</f>
        <v/>
      </c>
    </row>
    <row r="30" spans="2:12" x14ac:dyDescent="0.25">
      <c r="B30" s="13" t="str">
        <f t="array" ref="B30">IFERROR(INDEX(Pedido_N,SMALL(IF(estado_trab="En Proceso",ROW(estado_trab)-4),ROW(11:11)),1),"")</f>
        <v/>
      </c>
      <c r="C30" s="35" t="str">
        <f>IFERROR(VLOOKUP(B30,'Trabajos '!$E$4:$H$92,2,0),"")</f>
        <v/>
      </c>
      <c r="D30" s="35" t="str">
        <f>IFERROR(VLOOKUP(B30,'Trabajos '!$E$4:$H$92,3,0),"")</f>
        <v/>
      </c>
      <c r="E30" s="35" t="str">
        <f>IFERROR(VLOOKUP(B30,'Trabajos '!$E$4:$H$92,4,0),"")</f>
        <v/>
      </c>
      <c r="F30" s="34" t="str">
        <f>IFERROR(INDEX('Trabajos '!$D$4:$D$92,MATCH('Estado de trabajos'!B30,Pedido_N,0)),"")</f>
        <v/>
      </c>
      <c r="H30" s="13" t="str">
        <f t="array" ref="H30">IFERROR(INDEX(Pedido_N,SMALL(IF(estado_trab="No empezado",ROW(estado_trab)-4),ROW(11:11)),1),"")</f>
        <v/>
      </c>
      <c r="I30" s="35" t="str">
        <f>IFERROR(VLOOKUP(H30,'Trabajos '!$E$4:$H$92,2,0),"")</f>
        <v/>
      </c>
      <c r="J30" s="35" t="str">
        <f>IFERROR(VLOOKUP(H30,'Trabajos '!$E$4:$H$92,3,0),"")</f>
        <v/>
      </c>
      <c r="K30" s="35" t="str">
        <f>IFERROR(VLOOKUP(H30,'Trabajos '!$E$4:$H$92,4,0),"")</f>
        <v/>
      </c>
      <c r="L30" s="34" t="str">
        <f>IFERROR(INDEX('Trabajos '!$D$4:$D$92,MATCH('Estado de trabajos'!H30,Pedido_N,0)),"")</f>
        <v/>
      </c>
    </row>
    <row r="31" spans="2:12" x14ac:dyDescent="0.25">
      <c r="B31" s="13" t="str">
        <f t="array" ref="B31">IFERROR(INDEX(Pedido_N,SMALL(IF(estado_trab="En Proceso",ROW(estado_trab)-4),ROW(12:12)),1),"")</f>
        <v/>
      </c>
      <c r="C31" s="35" t="str">
        <f>IFERROR(VLOOKUP(B31,'Trabajos '!$E$4:$H$92,2,0),"")</f>
        <v/>
      </c>
      <c r="D31" s="35" t="str">
        <f>IFERROR(VLOOKUP(B31,'Trabajos '!$E$4:$H$92,3,0),"")</f>
        <v/>
      </c>
      <c r="E31" s="35" t="str">
        <f>IFERROR(VLOOKUP(B31,'Trabajos '!$E$4:$H$92,4,0),"")</f>
        <v/>
      </c>
      <c r="F31" s="34" t="str">
        <f>IFERROR(INDEX('Trabajos '!$D$4:$D$92,MATCH('Estado de trabajos'!B31,Pedido_N,0)),"")</f>
        <v/>
      </c>
      <c r="H31" s="13" t="str">
        <f t="array" ref="H31">IFERROR(INDEX(Pedido_N,SMALL(IF(estado_trab="No empezado",ROW(estado_trab)-4),ROW(12:12)),1),"")</f>
        <v/>
      </c>
      <c r="I31" s="35" t="str">
        <f>IFERROR(VLOOKUP(H31,'Trabajos '!$E$4:$H$92,2,0),"")</f>
        <v/>
      </c>
      <c r="J31" s="35" t="str">
        <f>IFERROR(VLOOKUP(H31,'Trabajos '!$E$4:$H$92,3,0),"")</f>
        <v/>
      </c>
      <c r="K31" s="35" t="str">
        <f>IFERROR(VLOOKUP(H31,'Trabajos '!$E$4:$H$92,4,0),"")</f>
        <v/>
      </c>
      <c r="L31" s="34" t="str">
        <f>IFERROR(INDEX('Trabajos '!$D$4:$D$92,MATCH('Estado de trabajos'!H31,Pedido_N,0)),"")</f>
        <v/>
      </c>
    </row>
    <row r="32" spans="2:12" x14ac:dyDescent="0.25">
      <c r="B32" s="13" t="str">
        <f t="array" ref="B32">IFERROR(INDEX(Pedido_N,SMALL(IF(estado_trab="En Proceso",ROW(estado_trab)-4),ROW(13:13)),1),"")</f>
        <v/>
      </c>
      <c r="C32" s="35" t="str">
        <f>IFERROR(VLOOKUP(B32,'Trabajos '!$E$4:$H$92,2,0),"")</f>
        <v/>
      </c>
      <c r="D32" s="35" t="str">
        <f>IFERROR(VLOOKUP(B32,'Trabajos '!$E$4:$H$92,3,0),"")</f>
        <v/>
      </c>
      <c r="E32" s="35" t="str">
        <f>IFERROR(VLOOKUP(B32,'Trabajos '!$E$4:$H$92,4,0),"")</f>
        <v/>
      </c>
      <c r="F32" s="34" t="str">
        <f>IFERROR(INDEX('Trabajos '!$D$4:$D$92,MATCH('Estado de trabajos'!B32,Pedido_N,0)),"")</f>
        <v/>
      </c>
      <c r="H32" s="13" t="str">
        <f t="array" ref="H32">IFERROR(INDEX(Pedido_N,SMALL(IF(estado_trab="No empezado",ROW(estado_trab)-4),ROW(13:13)),1),"")</f>
        <v/>
      </c>
      <c r="I32" s="35" t="str">
        <f>IFERROR(VLOOKUP(H32,'Trabajos '!$E$4:$H$92,2,0),"")</f>
        <v/>
      </c>
      <c r="J32" s="35" t="str">
        <f>IFERROR(VLOOKUP(H32,'Trabajos '!$E$4:$H$92,3,0),"")</f>
        <v/>
      </c>
      <c r="K32" s="35" t="str">
        <f>IFERROR(VLOOKUP(H32,'Trabajos '!$E$4:$H$92,4,0),"")</f>
        <v/>
      </c>
      <c r="L32" s="34" t="str">
        <f>IFERROR(INDEX('Trabajos '!$D$4:$D$92,MATCH('Estado de trabajos'!H32,Pedido_N,0)),"")</f>
        <v/>
      </c>
    </row>
    <row r="33" spans="2:12" x14ac:dyDescent="0.25">
      <c r="B33" s="13" t="str">
        <f t="array" ref="B33">IFERROR(INDEX(Pedido_N,SMALL(IF(estado_trab="En Proceso",ROW(estado_trab)-4),ROW(14:14)),1),"")</f>
        <v/>
      </c>
      <c r="C33" s="35" t="str">
        <f>IFERROR(VLOOKUP(B33,'Trabajos '!$E$4:$H$92,2,0),"")</f>
        <v/>
      </c>
      <c r="D33" s="35" t="str">
        <f>IFERROR(VLOOKUP(B33,'Trabajos '!$E$4:$H$92,3,0),"")</f>
        <v/>
      </c>
      <c r="E33" s="35" t="str">
        <f>IFERROR(VLOOKUP(B33,'Trabajos '!$E$4:$H$92,4,0),"")</f>
        <v/>
      </c>
      <c r="F33" s="34" t="str">
        <f>IFERROR(INDEX('Trabajos '!$D$4:$D$92,MATCH('Estado de trabajos'!B33,Pedido_N,0)),"")</f>
        <v/>
      </c>
      <c r="H33" s="13" t="str">
        <f t="array" ref="H33">IFERROR(INDEX(Pedido_N,SMALL(IF(estado_trab="No empezado",ROW(estado_trab)-4),ROW(14:14)),1),"")</f>
        <v/>
      </c>
      <c r="I33" s="35" t="str">
        <f>IFERROR(VLOOKUP(H33,'Trabajos '!$E$4:$H$92,2,0),"")</f>
        <v/>
      </c>
      <c r="J33" s="35" t="str">
        <f>IFERROR(VLOOKUP(H33,'Trabajos '!$E$4:$H$92,3,0),"")</f>
        <v/>
      </c>
      <c r="K33" s="35" t="str">
        <f>IFERROR(VLOOKUP(H33,'Trabajos '!$E$4:$H$92,4,0),"")</f>
        <v/>
      </c>
      <c r="L33" s="34" t="str">
        <f>IFERROR(INDEX('Trabajos '!$D$4:$D$92,MATCH('Estado de trabajos'!H33,Pedido_N,0)),"")</f>
        <v/>
      </c>
    </row>
    <row r="34" spans="2:12" x14ac:dyDescent="0.25">
      <c r="B34" s="13" t="str">
        <f t="array" ref="B34">IFERROR(INDEX(Pedido_N,SMALL(IF(estado_trab="En Proceso",ROW(estado_trab)-4),ROW(15:15)),1),"")</f>
        <v/>
      </c>
      <c r="C34" s="35" t="str">
        <f>IFERROR(VLOOKUP(B34,'Trabajos '!$E$4:$H$92,2,0),"")</f>
        <v/>
      </c>
      <c r="D34" s="35" t="str">
        <f>IFERROR(VLOOKUP(B34,'Trabajos '!$E$4:$H$92,3,0),"")</f>
        <v/>
      </c>
      <c r="E34" s="35" t="str">
        <f>IFERROR(VLOOKUP(B34,'Trabajos '!$E$4:$H$92,4,0),"")</f>
        <v/>
      </c>
      <c r="F34" s="34" t="str">
        <f>IFERROR(INDEX('Trabajos '!$D$4:$D$92,MATCH('Estado de trabajos'!B34,Pedido_N,0)),"")</f>
        <v/>
      </c>
      <c r="H34" s="13" t="str">
        <f t="array" ref="H34">IFERROR(INDEX(Pedido_N,SMALL(IF(estado_trab="No empezado",ROW(estado_trab)-4),ROW(15:15)),1),"")</f>
        <v/>
      </c>
      <c r="I34" s="35" t="str">
        <f>IFERROR(VLOOKUP(H34,'Trabajos '!$E$4:$H$92,2,0),"")</f>
        <v/>
      </c>
      <c r="J34" s="35" t="str">
        <f>IFERROR(VLOOKUP(H34,'Trabajos '!$E$4:$H$92,3,0),"")</f>
        <v/>
      </c>
      <c r="K34" s="35" t="str">
        <f>IFERROR(VLOOKUP(H34,'Trabajos '!$E$4:$H$92,4,0),"")</f>
        <v/>
      </c>
      <c r="L34" s="34" t="str">
        <f>IFERROR(INDEX('Trabajos '!$D$4:$D$92,MATCH('Estado de trabajos'!H34,Pedido_N,0)),"")</f>
        <v/>
      </c>
    </row>
  </sheetData>
  <mergeCells count="3">
    <mergeCell ref="B17:F17"/>
    <mergeCell ref="H17:L17"/>
    <mergeCell ref="B15:L15"/>
  </mergeCells>
  <dataValidations disablePrompts="1" count="1">
    <dataValidation type="list" allowBlank="1" showInputMessage="1" showErrorMessage="1" sqref="C3" xr:uid="{00000000-0002-0000-0400-000000000000}">
      <formula1>"Enero,Febrero,Marzo,Abril,Mayo,Junio,Julio,Agosto,Septiembre,Octubre,Noviembre,Diciembre"</formula1>
    </dataValidation>
  </dataValidations>
  <pageMargins left="0.7" right="0.7" top="0.75" bottom="0.75" header="0.3" footer="0.3"/>
  <pageSetup orientation="portrait" r:id="rId1"/>
  <ignoredErrors>
    <ignoredError sqref="C6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2"/>
  <sheetViews>
    <sheetView showGridLines="0" tabSelected="1" workbookViewId="0">
      <selection sqref="A1:XFD1"/>
    </sheetView>
  </sheetViews>
  <sheetFormatPr baseColWidth="10" defaultRowHeight="15" x14ac:dyDescent="0.25"/>
  <cols>
    <col min="1" max="1" width="13.85546875" customWidth="1"/>
    <col min="2" max="2" width="21.28515625" customWidth="1"/>
    <col min="3" max="3" width="12.42578125" customWidth="1"/>
    <col min="4" max="4" width="19.28515625" customWidth="1"/>
    <col min="5" max="5" width="15.5703125" customWidth="1"/>
    <col min="6" max="6" width="11" customWidth="1"/>
    <col min="7" max="7" width="12.5703125" bestFit="1" customWidth="1"/>
  </cols>
  <sheetData>
    <row r="2" spans="2:5" x14ac:dyDescent="0.25">
      <c r="B2" s="31"/>
      <c r="C2" s="31"/>
    </row>
    <row r="3" spans="2:5" x14ac:dyDescent="0.25">
      <c r="B3" s="30" t="s">
        <v>0</v>
      </c>
      <c r="C3" t="s">
        <v>98</v>
      </c>
    </row>
    <row r="4" spans="2:5" x14ac:dyDescent="0.25">
      <c r="B4" s="32"/>
      <c r="C4" s="32"/>
      <c r="D4" s="32"/>
      <c r="E4" s="32"/>
    </row>
    <row r="5" spans="2:5" x14ac:dyDescent="0.25">
      <c r="B5" s="30" t="s">
        <v>78</v>
      </c>
      <c r="C5" s="30" t="s">
        <v>77</v>
      </c>
      <c r="D5" s="1" t="s">
        <v>92</v>
      </c>
      <c r="E5" s="1" t="s">
        <v>91</v>
      </c>
    </row>
    <row r="6" spans="2:5" x14ac:dyDescent="0.25">
      <c r="B6">
        <v>1</v>
      </c>
      <c r="C6" s="1" t="s">
        <v>80</v>
      </c>
      <c r="D6" s="43">
        <v>600</v>
      </c>
      <c r="E6" s="43">
        <v>600</v>
      </c>
    </row>
    <row r="7" spans="2:5" x14ac:dyDescent="0.25">
      <c r="B7">
        <v>2</v>
      </c>
      <c r="C7" s="1" t="s">
        <v>81</v>
      </c>
      <c r="D7" s="43">
        <v>250</v>
      </c>
      <c r="E7" s="43">
        <v>50</v>
      </c>
    </row>
    <row r="8" spans="2:5" x14ac:dyDescent="0.25">
      <c r="B8">
        <v>3</v>
      </c>
      <c r="C8" s="1" t="s">
        <v>82</v>
      </c>
      <c r="D8" s="43">
        <v>1500</v>
      </c>
      <c r="E8" s="43">
        <v>0</v>
      </c>
    </row>
    <row r="9" spans="2:5" x14ac:dyDescent="0.25">
      <c r="B9">
        <v>4</v>
      </c>
      <c r="C9" s="1" t="s">
        <v>89</v>
      </c>
      <c r="D9" s="43">
        <v>100</v>
      </c>
      <c r="E9" s="43">
        <v>100</v>
      </c>
    </row>
    <row r="10" spans="2:5" x14ac:dyDescent="0.25">
      <c r="B10">
        <v>5</v>
      </c>
      <c r="C10" s="1" t="s">
        <v>90</v>
      </c>
      <c r="D10" s="43">
        <v>200</v>
      </c>
      <c r="E10" s="43">
        <v>200</v>
      </c>
    </row>
    <row r="11" spans="2:5" x14ac:dyDescent="0.25">
      <c r="B11" t="s">
        <v>97</v>
      </c>
      <c r="C11" s="1" t="s">
        <v>97</v>
      </c>
      <c r="D11" s="43"/>
      <c r="E11" s="43">
        <v>0</v>
      </c>
    </row>
    <row r="12" spans="2:5" x14ac:dyDescent="0.25">
      <c r="B12" t="s">
        <v>44</v>
      </c>
      <c r="D12" s="33">
        <v>2650</v>
      </c>
      <c r="E12" s="33">
        <v>950</v>
      </c>
    </row>
  </sheetData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Instrucciones</vt:lpstr>
      <vt:lpstr>Clientes</vt:lpstr>
      <vt:lpstr>Tipo de Trabajos</vt:lpstr>
      <vt:lpstr>Trabajos </vt:lpstr>
      <vt:lpstr>Estado de trabajos</vt:lpstr>
      <vt:lpstr>Estado de cobranzas</vt:lpstr>
      <vt:lpstr>Cantidad_</vt:lpstr>
      <vt:lpstr>cliente</vt:lpstr>
      <vt:lpstr>estado_trab</vt:lpstr>
      <vt:lpstr>Fecha_trab</vt:lpstr>
      <vt:lpstr>Info_adic</vt:lpstr>
      <vt:lpstr>Pedido_N</vt:lpstr>
      <vt:lpstr>Saldo_tab_din</vt:lpstr>
      <vt:lpstr>tipo_trabajo</vt:lpstr>
      <vt:lpstr>Total_Facturado_tab_din</vt:lpstr>
      <vt:lpstr>trabajos_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2017-12-30T20:13:04Z</dcterms:created>
  <dcterms:modified xsi:type="dcterms:W3CDTF">2025-09-08T16:13:01Z</dcterms:modified>
</cp:coreProperties>
</file>